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C9B3F0F8-591D-4705-992E-0AD8D5B8A20C}" xr6:coauthVersionLast="47" xr6:coauthVersionMax="47" xr10:uidLastSave="{00000000-0000-0000-0000-000000000000}"/>
  <bookViews>
    <workbookView xWindow="4410" yWindow="300" windowWidth="15375" windowHeight="10620" xr2:uid="{00000000-000D-0000-FFFF-FFFF00000000}"/>
  </bookViews>
  <sheets>
    <sheet name="②JIL1003_2009で設計" sheetId="2" r:id="rId1"/>
  </sheets>
  <definedNames>
    <definedName name="_xlnm.Print_Area" localSheetId="0">②JIL1003_2009で設計!$A$1:$BW$52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F22" i="2"/>
  <c r="H29" i="2" s="1"/>
  <c r="I29" i="2" s="1"/>
  <c r="C15" i="2"/>
  <c r="G15" i="2" s="1"/>
  <c r="I39" i="2" l="1"/>
  <c r="H31" i="2"/>
  <c r="H32" i="2"/>
  <c r="H30" i="2"/>
  <c r="D15" i="2"/>
  <c r="H15" i="2"/>
  <c r="E15" i="2"/>
  <c r="I15" i="2"/>
  <c r="F15" i="2"/>
  <c r="J15" i="2"/>
  <c r="H42" i="2" l="1"/>
  <c r="G32" i="2"/>
  <c r="I32" i="2" s="1"/>
  <c r="I42" i="2" s="1"/>
  <c r="H41" i="2"/>
  <c r="G31" i="2"/>
  <c r="I31" i="2" s="1"/>
  <c r="I41" i="2" s="1"/>
  <c r="H40" i="2"/>
  <c r="H39" i="2"/>
  <c r="J39" i="2" s="1"/>
  <c r="G30" i="2"/>
  <c r="I30" i="2" s="1"/>
  <c r="I40" i="2" l="1"/>
  <c r="I43" i="2" s="1"/>
  <c r="E48" i="2" s="1"/>
  <c r="G48" i="2" s="1"/>
  <c r="I33" i="2"/>
  <c r="J40" i="2"/>
  <c r="J41" i="2"/>
  <c r="J42" i="2"/>
  <c r="J43" i="2" l="1"/>
  <c r="E49" i="2" s="1"/>
  <c r="G49" i="2" s="1"/>
</calcChain>
</file>

<file path=xl/sharedStrings.xml><?xml version="1.0" encoding="utf-8"?>
<sst xmlns="http://schemas.openxmlformats.org/spreadsheetml/2006/main" count="125" uniqueCount="94">
  <si>
    <t>1.設計方法</t>
    <rPh sb="2" eb="4">
      <t>セッケイ</t>
    </rPh>
    <rPh sb="4" eb="6">
      <t>ホウホウ</t>
    </rPh>
    <phoneticPr fontId="2"/>
  </si>
  <si>
    <t>器具</t>
    <rPh sb="0" eb="2">
      <t>キグ</t>
    </rPh>
    <phoneticPr fontId="2"/>
  </si>
  <si>
    <t>支柱</t>
    <rPh sb="0" eb="2">
      <t>シチュウ</t>
    </rPh>
    <phoneticPr fontId="2"/>
  </si>
  <si>
    <t>付図３－道路照明用標準ポール　１灯用　連接型・直線形・可変型</t>
    <rPh sb="0" eb="2">
      <t>フズ</t>
    </rPh>
    <rPh sb="4" eb="6">
      <t>ドウロ</t>
    </rPh>
    <rPh sb="6" eb="9">
      <t>ショウメイヨウ</t>
    </rPh>
    <rPh sb="9" eb="11">
      <t>ヒョウジュン</t>
    </rPh>
    <rPh sb="16" eb="17">
      <t>トウ</t>
    </rPh>
    <rPh sb="17" eb="18">
      <t>ヨウ</t>
    </rPh>
    <rPh sb="19" eb="21">
      <t>レンセツ</t>
    </rPh>
    <rPh sb="21" eb="22">
      <t>ガタ</t>
    </rPh>
    <rPh sb="23" eb="25">
      <t>チョクセン</t>
    </rPh>
    <rPh sb="25" eb="26">
      <t>カタチ</t>
    </rPh>
    <rPh sb="27" eb="29">
      <t>カヘン</t>
    </rPh>
    <rPh sb="29" eb="30">
      <t>ガタ</t>
    </rPh>
    <phoneticPr fontId="2"/>
  </si>
  <si>
    <t>形状</t>
    <rPh sb="0" eb="2">
      <t>ケイジョウ</t>
    </rPh>
    <phoneticPr fontId="2"/>
  </si>
  <si>
    <t>ベース式露出型</t>
    <rPh sb="3" eb="4">
      <t>シキ</t>
    </rPh>
    <rPh sb="4" eb="6">
      <t>ロシュツ</t>
    </rPh>
    <rPh sb="6" eb="7">
      <t>ガタ</t>
    </rPh>
    <phoneticPr fontId="2"/>
  </si>
  <si>
    <t>ベース式埋設型</t>
    <rPh sb="3" eb="4">
      <t>シキ</t>
    </rPh>
    <rPh sb="4" eb="6">
      <t>マイセツ</t>
    </rPh>
    <rPh sb="6" eb="7">
      <t>ガタ</t>
    </rPh>
    <phoneticPr fontId="2"/>
  </si>
  <si>
    <t>形式</t>
    <rPh sb="0" eb="2">
      <t>ケイシキ</t>
    </rPh>
    <phoneticPr fontId="2"/>
  </si>
  <si>
    <t>IA8B-C</t>
    <phoneticPr fontId="2"/>
  </si>
  <si>
    <t>IA8.3B-C</t>
    <phoneticPr fontId="2"/>
  </si>
  <si>
    <t>IA10B-C</t>
    <phoneticPr fontId="2"/>
  </si>
  <si>
    <t xml:space="preserve">IA10.3B-C </t>
    <phoneticPr fontId="2"/>
  </si>
  <si>
    <t>IA12B-C</t>
    <phoneticPr fontId="2"/>
  </si>
  <si>
    <t xml:space="preserve">IA12.3B-C </t>
    <phoneticPr fontId="2"/>
  </si>
  <si>
    <t>h1</t>
    <phoneticPr fontId="2"/>
  </si>
  <si>
    <t>h2</t>
    <phoneticPr fontId="2"/>
  </si>
  <si>
    <t>h3</t>
    <phoneticPr fontId="2"/>
  </si>
  <si>
    <t>d1</t>
    <phoneticPr fontId="2"/>
  </si>
  <si>
    <t>d2</t>
    <phoneticPr fontId="2"/>
  </si>
  <si>
    <t>d3</t>
    <phoneticPr fontId="2"/>
  </si>
  <si>
    <t>d4</t>
    <phoneticPr fontId="2"/>
  </si>
  <si>
    <t>塗装面積</t>
    <rPh sb="0" eb="2">
      <t>トソウ</t>
    </rPh>
    <rPh sb="2" eb="4">
      <t>メンセキ</t>
    </rPh>
    <phoneticPr fontId="2"/>
  </si>
  <si>
    <t>単位　mm(塗装面積㎡)</t>
    <rPh sb="0" eb="2">
      <t>タンイ</t>
    </rPh>
    <rPh sb="6" eb="8">
      <t>トソウ</t>
    </rPh>
    <rPh sb="8" eb="10">
      <t>メンセキ</t>
    </rPh>
    <phoneticPr fontId="2"/>
  </si>
  <si>
    <t>直線型テーパーポール　可変型</t>
    <rPh sb="0" eb="3">
      <t>チョクセンガタ</t>
    </rPh>
    <rPh sb="11" eb="14">
      <t>カヘンガタ</t>
    </rPh>
    <phoneticPr fontId="2"/>
  </si>
  <si>
    <t>上段</t>
    <rPh sb="0" eb="2">
      <t>ジョウダン</t>
    </rPh>
    <phoneticPr fontId="2"/>
  </si>
  <si>
    <t>下段</t>
    <rPh sb="0" eb="2">
      <t>ゲダン</t>
    </rPh>
    <phoneticPr fontId="2"/>
  </si>
  <si>
    <t>中段</t>
    <rPh sb="0" eb="2">
      <t>チュウダン</t>
    </rPh>
    <phoneticPr fontId="2"/>
  </si>
  <si>
    <t>h1 × d1</t>
    <phoneticPr fontId="2"/>
  </si>
  <si>
    <t>h2×(d2 ＋ d3)／2</t>
    <phoneticPr fontId="2"/>
  </si>
  <si>
    <t>h3×d4</t>
  </si>
  <si>
    <t>JIL1001のp.5より</t>
    <phoneticPr fontId="2"/>
  </si>
  <si>
    <t>4.水平力</t>
    <rPh sb="2" eb="5">
      <t>スイヘイリョク</t>
    </rPh>
    <phoneticPr fontId="2"/>
  </si>
  <si>
    <t>3.単位面積当たりの風荷重</t>
    <rPh sb="2" eb="4">
      <t>タンイ</t>
    </rPh>
    <rPh sb="4" eb="6">
      <t>メンセキ</t>
    </rPh>
    <rPh sb="6" eb="7">
      <t>ア</t>
    </rPh>
    <rPh sb="10" eb="11">
      <t>カゼ</t>
    </rPh>
    <rPh sb="11" eb="13">
      <t>カジュウ</t>
    </rPh>
    <phoneticPr fontId="2"/>
  </si>
  <si>
    <t>0.5×h1 + h2 + h3 + 300</t>
    <phoneticPr fontId="2"/>
  </si>
  <si>
    <t>h2(d3+2×d2)/(3×d3+3×d2) + h3+ 300</t>
    <phoneticPr fontId="2"/>
  </si>
  <si>
    <t>0.5×h3 + 300</t>
    <phoneticPr fontId="2"/>
  </si>
  <si>
    <t>合計</t>
    <rPh sb="0" eb="2">
      <t>ゴウケイ</t>
    </rPh>
    <phoneticPr fontId="2"/>
  </si>
  <si>
    <t>アーム長　L(m)</t>
    <rPh sb="3" eb="4">
      <t>チョウ</t>
    </rPh>
    <phoneticPr fontId="2"/>
  </si>
  <si>
    <t>6.基礎の選定</t>
    <rPh sb="2" eb="4">
      <t>キソ</t>
    </rPh>
    <rPh sb="5" eb="7">
      <t>センテイ</t>
    </rPh>
    <phoneticPr fontId="2"/>
  </si>
  <si>
    <t>曲げﾓｰﾒﾝﾄ M =</t>
    <rPh sb="0" eb="1">
      <t>マ</t>
    </rPh>
    <phoneticPr fontId="2"/>
  </si>
  <si>
    <t>出所：</t>
    <rPh sb="0" eb="2">
      <t>デドコロ</t>
    </rPh>
    <phoneticPr fontId="2"/>
  </si>
  <si>
    <t>基礎寸法は、</t>
    <rPh sb="0" eb="2">
      <t>キソ</t>
    </rPh>
    <rPh sb="2" eb="4">
      <t>スンポウ</t>
    </rPh>
    <phoneticPr fontId="2"/>
  </si>
  <si>
    <t>器具：</t>
    <rPh sb="0" eb="2">
      <t>キグ</t>
    </rPh>
    <phoneticPr fontId="2"/>
  </si>
  <si>
    <t>支柱：</t>
    <rPh sb="0" eb="2">
      <t>シチュウ</t>
    </rPh>
    <phoneticPr fontId="2"/>
  </si>
  <si>
    <t>切り上げて≒</t>
    <rPh sb="0" eb="1">
      <t>キ</t>
    </rPh>
    <rPh sb="2" eb="3">
      <t>ア</t>
    </rPh>
    <phoneticPr fontId="2"/>
  </si>
  <si>
    <t>※赤字部は手入力箇所のため、要確認</t>
    <rPh sb="5" eb="8">
      <t>テニュウリョク</t>
    </rPh>
    <rPh sb="8" eb="10">
      <t>カショ</t>
    </rPh>
    <phoneticPr fontId="2"/>
  </si>
  <si>
    <t>https://www.jlma.or.jp/siryo/pdf/kokai/JIL1001taperpole.pdf</t>
    <phoneticPr fontId="2"/>
  </si>
  <si>
    <t>JIL1001:2019のp.24</t>
    <phoneticPr fontId="2"/>
  </si>
  <si>
    <t>2.設計条件</t>
    <rPh sb="2" eb="4">
      <t>セッケイ</t>
    </rPh>
    <rPh sb="4" eb="6">
      <t>ジョウケン</t>
    </rPh>
    <phoneticPr fontId="2"/>
  </si>
  <si>
    <t>基礎の天端に作用する水平力（H）と曲げモーメント（M）を計算したうえ、</t>
    <phoneticPr fontId="2"/>
  </si>
  <si>
    <t xml:space="preserve">        H(t)
M
(t・m)</t>
    <phoneticPr fontId="2"/>
  </si>
  <si>
    <t>路面高</t>
    <rPh sb="0" eb="2">
      <t>ロメン</t>
    </rPh>
    <rPh sb="2" eb="3">
      <t>タカ</t>
    </rPh>
    <phoneticPr fontId="2"/>
  </si>
  <si>
    <t>h1 + h2 + h3 + 300</t>
    <phoneticPr fontId="2"/>
  </si>
  <si>
    <t>基礎の天端に作用する水平力（H）と曲げモーメント（M）は、</t>
    <rPh sb="0" eb="2">
      <t>キソ</t>
    </rPh>
    <phoneticPr fontId="2"/>
  </si>
  <si>
    <t>水平力 H =</t>
    <rPh sb="0" eb="3">
      <t>スイヘイリョク</t>
    </rPh>
    <phoneticPr fontId="2"/>
  </si>
  <si>
    <t>単位:mm</t>
    <rPh sb="0" eb="2">
      <t>タンイ</t>
    </rPh>
    <phoneticPr fontId="2"/>
  </si>
  <si>
    <t>道路照明</t>
    <rPh sb="0" eb="2">
      <t>ドウロ</t>
    </rPh>
    <rPh sb="2" eb="4">
      <t>ショウメイ</t>
    </rPh>
    <phoneticPr fontId="2"/>
  </si>
  <si>
    <t>m</t>
  </si>
  <si>
    <t>受圧面積 A（㎡）</t>
    <phoneticPr fontId="2"/>
  </si>
  <si>
    <t>H=A×p</t>
    <phoneticPr fontId="2"/>
  </si>
  <si>
    <t>M=L×H</t>
    <phoneticPr fontId="2"/>
  </si>
  <si>
    <t>設計風速 Vcr：</t>
    <rPh sb="0" eb="2">
      <t>セッケイ</t>
    </rPh>
    <rPh sb="2" eb="4">
      <t>フウソク</t>
    </rPh>
    <phoneticPr fontId="2"/>
  </si>
  <si>
    <t>m/sec</t>
    <phoneticPr fontId="2"/>
  </si>
  <si>
    <t>p=0.615・C・Vcr^2</t>
    <phoneticPr fontId="2"/>
  </si>
  <si>
    <t>Vcr：設計風速（m/sec）</t>
    <phoneticPr fontId="2"/>
  </si>
  <si>
    <t>C：風力係数（ポール丸形0.7、照明器具道路灯 1.0)</t>
    <rPh sb="2" eb="3">
      <t>カゼ</t>
    </rPh>
    <rPh sb="10" eb="12">
      <t>マルガタ</t>
    </rPh>
    <rPh sb="16" eb="18">
      <t>ショウメイ</t>
    </rPh>
    <rPh sb="18" eb="20">
      <t>キグ</t>
    </rPh>
    <rPh sb="20" eb="22">
      <t>ドウロ</t>
    </rPh>
    <rPh sb="22" eb="23">
      <t>トウ</t>
    </rPh>
    <phoneticPr fontId="2"/>
  </si>
  <si>
    <t>p(器具)= 0.615 × 1.0×60^2 =</t>
    <rPh sb="2" eb="4">
      <t>キグ</t>
    </rPh>
    <phoneticPr fontId="2"/>
  </si>
  <si>
    <t>p(支柱)= 0.615 × 0.7×60^2 =</t>
    <rPh sb="2" eb="4">
      <t>シチュウ</t>
    </rPh>
    <phoneticPr fontId="2"/>
  </si>
  <si>
    <t>（N/㎡）</t>
    <phoneticPr fontId="2"/>
  </si>
  <si>
    <t>p：有効投影面積当り風荷重（N/㎡）</t>
    <phoneticPr fontId="2"/>
  </si>
  <si>
    <t>p(N/㎡)</t>
    <phoneticPr fontId="2"/>
  </si>
  <si>
    <t>水平力 H(N)</t>
    <rPh sb="0" eb="2">
      <t>スイヘイ</t>
    </rPh>
    <rPh sb="2" eb="3">
      <t>リョク</t>
    </rPh>
    <phoneticPr fontId="2"/>
  </si>
  <si>
    <t>曲げﾓｰﾒﾝﾄ M(N・m)</t>
    <rPh sb="0" eb="1">
      <t>マ</t>
    </rPh>
    <phoneticPr fontId="2"/>
  </si>
  <si>
    <t>5.曲げモーメント</t>
    <rPh sb="2" eb="3">
      <t>マ</t>
    </rPh>
    <phoneticPr fontId="2"/>
  </si>
  <si>
    <t>N =</t>
    <phoneticPr fontId="2"/>
  </si>
  <si>
    <t>N・m =</t>
    <phoneticPr fontId="2"/>
  </si>
  <si>
    <t>tf</t>
    <phoneticPr fontId="2"/>
  </si>
  <si>
    <t>tf・m</t>
    <phoneticPr fontId="2"/>
  </si>
  <si>
    <t>よって、建設省土木研究所資料第 1035 号「ポール基礎の安定計算法」に基づき算出された表より</t>
    <phoneticPr fontId="2"/>
  </si>
  <si>
    <t>https://www.kkr.mlit.go.jp/plan/jigyousya/technical_information/consultant/binran/etsuran/qgl8vl0000005eeh-att/sekkei04_04.pdf</t>
    <phoneticPr fontId="2"/>
  </si>
  <si>
    <t>参考資料　表４　基礎幅60cmの場合の根入れ長</t>
    <rPh sb="0" eb="2">
      <t>サンコウ</t>
    </rPh>
    <rPh sb="2" eb="4">
      <t>シリョウ</t>
    </rPh>
    <rPh sb="5" eb="6">
      <t>ヒョウ</t>
    </rPh>
    <rPh sb="10" eb="11">
      <t>ハバ</t>
    </rPh>
    <rPh sb="16" eb="18">
      <t>バアイ</t>
    </rPh>
    <rPh sb="19" eb="21">
      <t>ネイ</t>
    </rPh>
    <rPh sb="22" eb="23">
      <t>ナガ</t>
    </rPh>
    <phoneticPr fontId="2"/>
  </si>
  <si>
    <t>単位cm</t>
    <rPh sb="0" eb="2">
      <t>タンイ</t>
    </rPh>
    <phoneticPr fontId="2"/>
  </si>
  <si>
    <t>参考資料　表6　基礎幅100cmの場合の根入れ長</t>
    <rPh sb="0" eb="2">
      <t>サンコウ</t>
    </rPh>
    <rPh sb="2" eb="4">
      <t>シリョウ</t>
    </rPh>
    <rPh sb="5" eb="6">
      <t>ヒョウ</t>
    </rPh>
    <rPh sb="10" eb="11">
      <t>ハバ</t>
    </rPh>
    <rPh sb="17" eb="19">
      <t>バアイ</t>
    </rPh>
    <rPh sb="20" eb="22">
      <t>ネイ</t>
    </rPh>
    <rPh sb="23" eb="24">
      <t>ナガ</t>
    </rPh>
    <phoneticPr fontId="2"/>
  </si>
  <si>
    <t>近畿地方整備局　設計便覧（案）　第４編電気通信編　第４章道路照明設備　p.4-49</t>
    <rPh sb="0" eb="2">
      <t>キンキ</t>
    </rPh>
    <rPh sb="2" eb="4">
      <t>チホウ</t>
    </rPh>
    <rPh sb="4" eb="7">
      <t>セイビキョク</t>
    </rPh>
    <rPh sb="8" eb="10">
      <t>セッケイ</t>
    </rPh>
    <rPh sb="10" eb="12">
      <t>ビンラン</t>
    </rPh>
    <rPh sb="13" eb="14">
      <t>アン</t>
    </rPh>
    <rPh sb="16" eb="17">
      <t>ダイ</t>
    </rPh>
    <rPh sb="18" eb="19">
      <t>ヘン</t>
    </rPh>
    <rPh sb="19" eb="21">
      <t>デンキ</t>
    </rPh>
    <rPh sb="21" eb="23">
      <t>ツウシン</t>
    </rPh>
    <rPh sb="23" eb="24">
      <t>ヘン</t>
    </rPh>
    <rPh sb="25" eb="26">
      <t>ダイ</t>
    </rPh>
    <rPh sb="27" eb="28">
      <t>ショウ</t>
    </rPh>
    <rPh sb="28" eb="30">
      <t>ドウロ</t>
    </rPh>
    <rPh sb="30" eb="32">
      <t>ショウメイ</t>
    </rPh>
    <rPh sb="32" eb="34">
      <t>セツビ</t>
    </rPh>
    <phoneticPr fontId="2"/>
  </si>
  <si>
    <t>近畿地方整備局　設計便覧（案）　第４編電気通信編　第４章道路照明設備　p.4-50</t>
    <rPh sb="0" eb="2">
      <t>キンキ</t>
    </rPh>
    <rPh sb="2" eb="4">
      <t>チホウ</t>
    </rPh>
    <rPh sb="4" eb="7">
      <t>セイビキョク</t>
    </rPh>
    <rPh sb="8" eb="10">
      <t>セッケイ</t>
    </rPh>
    <rPh sb="10" eb="12">
      <t>ビンラン</t>
    </rPh>
    <rPh sb="13" eb="14">
      <t>アン</t>
    </rPh>
    <rPh sb="16" eb="17">
      <t>ダイ</t>
    </rPh>
    <rPh sb="18" eb="19">
      <t>ヘン</t>
    </rPh>
    <rPh sb="19" eb="21">
      <t>デンキ</t>
    </rPh>
    <rPh sb="21" eb="23">
      <t>ツウシン</t>
    </rPh>
    <rPh sb="23" eb="24">
      <t>ヘン</t>
    </rPh>
    <rPh sb="25" eb="26">
      <t>ダイ</t>
    </rPh>
    <rPh sb="27" eb="28">
      <t>ショウ</t>
    </rPh>
    <rPh sb="28" eb="30">
      <t>ドウロ</t>
    </rPh>
    <rPh sb="30" eb="32">
      <t>ショウメイ</t>
    </rPh>
    <rPh sb="32" eb="34">
      <t>セツビ</t>
    </rPh>
    <phoneticPr fontId="2"/>
  </si>
  <si>
    <t>近畿地方整備局　設計便覧（案）　第４編電気通信編　第４章道路照明設備　p.4-51</t>
    <rPh sb="0" eb="2">
      <t>キンキ</t>
    </rPh>
    <rPh sb="2" eb="4">
      <t>チホウ</t>
    </rPh>
    <rPh sb="4" eb="7">
      <t>セイビキョク</t>
    </rPh>
    <rPh sb="8" eb="10">
      <t>セッケイ</t>
    </rPh>
    <rPh sb="10" eb="12">
      <t>ビンラン</t>
    </rPh>
    <rPh sb="13" eb="14">
      <t>アン</t>
    </rPh>
    <rPh sb="16" eb="17">
      <t>ダイ</t>
    </rPh>
    <rPh sb="18" eb="19">
      <t>ヘン</t>
    </rPh>
    <rPh sb="19" eb="21">
      <t>デンキ</t>
    </rPh>
    <rPh sb="21" eb="23">
      <t>ツウシン</t>
    </rPh>
    <rPh sb="23" eb="24">
      <t>ヘン</t>
    </rPh>
    <rPh sb="25" eb="26">
      <t>ダイ</t>
    </rPh>
    <rPh sb="27" eb="28">
      <t>ショウ</t>
    </rPh>
    <rPh sb="28" eb="30">
      <t>ドウロ</t>
    </rPh>
    <rPh sb="30" eb="32">
      <t>ショウメイ</t>
    </rPh>
    <rPh sb="32" eb="34">
      <t>セツビ</t>
    </rPh>
    <phoneticPr fontId="2"/>
  </si>
  <si>
    <t>参考資料　表7　基礎幅120cmの場合の根入れ長</t>
    <rPh sb="0" eb="2">
      <t>サンコウ</t>
    </rPh>
    <rPh sb="2" eb="4">
      <t>シリョウ</t>
    </rPh>
    <rPh sb="5" eb="6">
      <t>ヒョウ</t>
    </rPh>
    <rPh sb="10" eb="11">
      <t>ハバ</t>
    </rPh>
    <rPh sb="17" eb="19">
      <t>バアイ</t>
    </rPh>
    <rPh sb="20" eb="22">
      <t>ネイ</t>
    </rPh>
    <rPh sb="23" eb="24">
      <t>ナガ</t>
    </rPh>
    <phoneticPr fontId="2"/>
  </si>
  <si>
    <t>建設省土木研究所資料第 1035 号「ポール基礎の安定計算法」に基づき算出された表によって</t>
    <rPh sb="35" eb="37">
      <t>サンシュツ</t>
    </rPh>
    <rPh sb="40" eb="41">
      <t>ヒョウ</t>
    </rPh>
    <phoneticPr fontId="2"/>
  </si>
  <si>
    <t>基礎の寸法を定める。</t>
    <phoneticPr fontId="2"/>
  </si>
  <si>
    <t>□60cm × 180cm　または　□100cm × 120cm　または　□120cm × 100cm</t>
    <phoneticPr fontId="2"/>
  </si>
  <si>
    <t>近畿地方整備局　設計便覧（案）　第４編電気通信編　第４章道路照明設備　p.4-41より</t>
    <rPh sb="0" eb="2">
      <t>キンキ</t>
    </rPh>
    <rPh sb="2" eb="4">
      <t>チホウ</t>
    </rPh>
    <rPh sb="4" eb="7">
      <t>セイビキョク</t>
    </rPh>
    <rPh sb="8" eb="10">
      <t>セッケイ</t>
    </rPh>
    <rPh sb="10" eb="12">
      <t>ビンラン</t>
    </rPh>
    <rPh sb="13" eb="14">
      <t>アン</t>
    </rPh>
    <rPh sb="16" eb="17">
      <t>ダイ</t>
    </rPh>
    <rPh sb="18" eb="19">
      <t>ヘン</t>
    </rPh>
    <rPh sb="19" eb="21">
      <t>デンキ</t>
    </rPh>
    <rPh sb="21" eb="23">
      <t>ツウシン</t>
    </rPh>
    <rPh sb="23" eb="24">
      <t>ヘン</t>
    </rPh>
    <rPh sb="25" eb="26">
      <t>ダイ</t>
    </rPh>
    <rPh sb="27" eb="28">
      <t>ショウ</t>
    </rPh>
    <rPh sb="28" eb="30">
      <t>ドウロ</t>
    </rPh>
    <rPh sb="30" eb="32">
      <t>ショウメイ</t>
    </rPh>
    <rPh sb="32" eb="34">
      <t>セツビ</t>
    </rPh>
    <phoneticPr fontId="2"/>
  </si>
  <si>
    <t>道路照明灯が標準根入れで設置できない場合の基礎部の設計（JIL1003:2009で設計する場合）</t>
    <rPh sb="0" eb="2">
      <t>ドウロ</t>
    </rPh>
    <rPh sb="2" eb="5">
      <t>ショウメイトウ</t>
    </rPh>
    <rPh sb="6" eb="8">
      <t>ヒョウジュン</t>
    </rPh>
    <rPh sb="8" eb="10">
      <t>ネイ</t>
    </rPh>
    <rPh sb="12" eb="14">
      <t>セッチ</t>
    </rPh>
    <rPh sb="18" eb="20">
      <t>バアイ</t>
    </rPh>
    <rPh sb="21" eb="24">
      <t>キソブ</t>
    </rPh>
    <rPh sb="25" eb="27">
      <t>セッケイ</t>
    </rPh>
    <rPh sb="41" eb="43">
      <t>セッケイ</t>
    </rPh>
    <rPh sb="45" eb="47">
      <t>バアイ</t>
    </rPh>
    <phoneticPr fontId="2"/>
  </si>
  <si>
    <t>JIL 1003:2009「照明用ポール強度計算基準」より</t>
    <rPh sb="14" eb="16">
      <t>ショウメイ</t>
    </rPh>
    <rPh sb="16" eb="17">
      <t>ヨウ</t>
    </rPh>
    <rPh sb="20" eb="22">
      <t>キョウド</t>
    </rPh>
    <rPh sb="22" eb="24">
      <t>ケイサン</t>
    </rPh>
    <rPh sb="24" eb="26">
      <t>キジュン</t>
    </rPh>
    <phoneticPr fontId="2"/>
  </si>
  <si>
    <t>© 2022 ce-note.com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</si>
</sst>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8"/>
      <color rgb="FFFF0000"/>
      <name val="游ゴシック"/>
      <family val="2"/>
      <scheme val="minor"/>
    </font>
    <font>
      <sz val="12"/>
      <color theme="1"/>
      <name val="游ゴシック"/>
      <family val="2"/>
      <scheme val="minor"/>
    </font>
    <font>
      <u/>
      <sz val="8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2"/>
    <xf numFmtId="0" fontId="0" fillId="0" borderId="1" xfId="0" applyBorder="1"/>
    <xf numFmtId="0" fontId="0" fillId="0" borderId="1" xfId="0" quotePrefix="1" applyBorder="1"/>
    <xf numFmtId="0" fontId="0" fillId="0" borderId="0" xfId="0" applyAlignment="1">
      <alignment horizontal="center"/>
    </xf>
    <xf numFmtId="2" fontId="0" fillId="0" borderId="0" xfId="0" applyNumberFormat="1"/>
    <xf numFmtId="176" fontId="0" fillId="0" borderId="0" xfId="0" applyNumberFormat="1"/>
    <xf numFmtId="0" fontId="0" fillId="0" borderId="3" xfId="0" applyBorder="1"/>
    <xf numFmtId="0" fontId="0" fillId="0" borderId="2" xfId="0" applyBorder="1"/>
    <xf numFmtId="0" fontId="3" fillId="0" borderId="4" xfId="2" applyBorder="1"/>
    <xf numFmtId="0" fontId="0" fillId="0" borderId="4" xfId="0" applyBorder="1"/>
    <xf numFmtId="0" fontId="0" fillId="0" borderId="6" xfId="0" applyBorder="1"/>
    <xf numFmtId="2" fontId="0" fillId="0" borderId="4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0" fillId="0" borderId="5" xfId="0" applyBorder="1"/>
    <xf numFmtId="2" fontId="0" fillId="0" borderId="11" xfId="0" applyNumberFormat="1" applyBorder="1"/>
    <xf numFmtId="0" fontId="0" fillId="2" borderId="7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/>
    <xf numFmtId="0" fontId="0" fillId="2" borderId="6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2" xfId="0" applyFill="1" applyBorder="1"/>
    <xf numFmtId="0" fontId="0" fillId="0" borderId="14" xfId="0" applyBorder="1"/>
    <xf numFmtId="0" fontId="0" fillId="0" borderId="11" xfId="0" applyBorder="1"/>
    <xf numFmtId="0" fontId="0" fillId="2" borderId="1" xfId="0" applyFill="1" applyBorder="1"/>
    <xf numFmtId="0" fontId="0" fillId="0" borderId="9" xfId="0" applyBorder="1"/>
    <xf numFmtId="0" fontId="0" fillId="0" borderId="10" xfId="0" applyBorder="1"/>
    <xf numFmtId="2" fontId="4" fillId="0" borderId="11" xfId="0" applyNumberFormat="1" applyFont="1" applyBorder="1"/>
    <xf numFmtId="0" fontId="4" fillId="0" borderId="11" xfId="0" applyFont="1" applyBorder="1"/>
    <xf numFmtId="0" fontId="0" fillId="0" borderId="16" xfId="0" applyBorder="1"/>
    <xf numFmtId="0" fontId="0" fillId="0" borderId="17" xfId="0" applyBorder="1"/>
    <xf numFmtId="0" fontId="4" fillId="0" borderId="0" xfId="0" applyFont="1"/>
    <xf numFmtId="0" fontId="0" fillId="0" borderId="0" xfId="0" applyAlignment="1">
      <alignment horizontal="right"/>
    </xf>
    <xf numFmtId="0" fontId="0" fillId="2" borderId="16" xfId="0" applyFill="1" applyBorder="1"/>
    <xf numFmtId="0" fontId="0" fillId="2" borderId="17" xfId="0" applyFill="1" applyBorder="1"/>
    <xf numFmtId="0" fontId="0" fillId="2" borderId="9" xfId="0" applyFill="1" applyBorder="1"/>
    <xf numFmtId="2" fontId="0" fillId="2" borderId="16" xfId="0" applyNumberFormat="1" applyFill="1" applyBorder="1"/>
    <xf numFmtId="2" fontId="0" fillId="2" borderId="9" xfId="0" applyNumberFormat="1" applyFill="1" applyBorder="1"/>
    <xf numFmtId="176" fontId="0" fillId="2" borderId="11" xfId="0" applyNumberFormat="1" applyFill="1" applyBorder="1"/>
    <xf numFmtId="176" fontId="0" fillId="2" borderId="9" xfId="0" applyNumberFormat="1" applyFill="1" applyBorder="1"/>
    <xf numFmtId="0" fontId="0" fillId="0" borderId="0" xfId="0" applyAlignment="1">
      <alignment vertical="center" wrapText="1"/>
    </xf>
    <xf numFmtId="2" fontId="5" fillId="2" borderId="9" xfId="0" applyNumberFormat="1" applyFont="1" applyFill="1" applyBorder="1"/>
    <xf numFmtId="0" fontId="6" fillId="0" borderId="0" xfId="0" applyFont="1"/>
    <xf numFmtId="0" fontId="7" fillId="0" borderId="0" xfId="0" applyFont="1"/>
    <xf numFmtId="0" fontId="8" fillId="0" borderId="1" xfId="0" applyFont="1" applyBorder="1"/>
    <xf numFmtId="0" fontId="8" fillId="0" borderId="1" xfId="0" quotePrefix="1" applyFont="1" applyBorder="1"/>
    <xf numFmtId="0" fontId="6" fillId="0" borderId="0" xfId="0" applyFont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7" fillId="0" borderId="3" xfId="0" applyFont="1" applyBorder="1"/>
    <xf numFmtId="0" fontId="7" fillId="0" borderId="13" xfId="0" applyFont="1" applyBorder="1"/>
    <xf numFmtId="0" fontId="7" fillId="0" borderId="15" xfId="0" applyFont="1" applyBorder="1"/>
    <xf numFmtId="0" fontId="9" fillId="0" borderId="0" xfId="0" applyFont="1"/>
    <xf numFmtId="0" fontId="0" fillId="0" borderId="0" xfId="0" applyAlignment="1">
      <alignment horizontal="left"/>
    </xf>
    <xf numFmtId="0" fontId="10" fillId="0" borderId="0" xfId="0" applyFont="1"/>
    <xf numFmtId="38" fontId="0" fillId="0" borderId="7" xfId="0" applyNumberFormat="1" applyBorder="1" applyAlignment="1">
      <alignment horizontal="center"/>
    </xf>
    <xf numFmtId="38" fontId="0" fillId="0" borderId="8" xfId="0" applyNumberFormat="1" applyBorder="1" applyAlignment="1">
      <alignment horizontal="center"/>
    </xf>
    <xf numFmtId="38" fontId="0" fillId="0" borderId="12" xfId="0" applyNumberFormat="1" applyBorder="1" applyAlignment="1">
      <alignment horizontal="center"/>
    </xf>
    <xf numFmtId="0" fontId="0" fillId="2" borderId="21" xfId="0" applyFill="1" applyBorder="1"/>
    <xf numFmtId="0" fontId="0" fillId="2" borderId="2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4" xfId="0" applyFill="1" applyBorder="1"/>
    <xf numFmtId="0" fontId="0" fillId="2" borderId="22" xfId="0" applyFill="1" applyBorder="1"/>
    <xf numFmtId="0" fontId="0" fillId="0" borderId="0" xfId="0" applyAlignment="1">
      <alignment vertical="center"/>
    </xf>
    <xf numFmtId="0" fontId="11" fillId="0" borderId="0" xfId="2" applyFont="1" applyAlignment="1">
      <alignment horizontal="left"/>
    </xf>
    <xf numFmtId="0" fontId="0" fillId="0" borderId="13" xfId="0" applyBorder="1"/>
    <xf numFmtId="2" fontId="0" fillId="2" borderId="11" xfId="0" applyNumberFormat="1" applyFill="1" applyBorder="1"/>
    <xf numFmtId="38" fontId="0" fillId="0" borderId="16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0" fontId="0" fillId="2" borderId="18" xfId="0" applyFill="1" applyBorder="1" applyAlignment="1">
      <alignment horizontal="left" wrapText="1"/>
    </xf>
    <xf numFmtId="0" fontId="0" fillId="2" borderId="20" xfId="0" applyFill="1" applyBorder="1" applyAlignment="1">
      <alignment horizontal="left" wrapText="1"/>
    </xf>
    <xf numFmtId="0" fontId="0" fillId="2" borderId="19" xfId="0" applyFill="1" applyBorder="1" applyAlignment="1">
      <alignment horizontal="left" wrapText="1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640768</xdr:colOff>
      <xdr:row>2</xdr:row>
      <xdr:rowOff>173178</xdr:rowOff>
    </xdr:from>
    <xdr:to>
      <xdr:col>22</xdr:col>
      <xdr:colOff>565529</xdr:colOff>
      <xdr:row>34</xdr:row>
      <xdr:rowOff>4526</xdr:rowOff>
    </xdr:to>
    <xdr:grpSp>
      <xdr:nvGrpSpPr>
        <xdr:cNvPr id="153" name="グループ化 152">
          <a:extLst>
            <a:ext uri="{FF2B5EF4-FFF2-40B4-BE49-F238E27FC236}">
              <a16:creationId xmlns:a16="http://schemas.microsoft.com/office/drawing/2014/main" id="{716FA7D0-8712-4135-A7FD-78FCFF91123D}"/>
            </a:ext>
          </a:extLst>
        </xdr:cNvPr>
        <xdr:cNvGrpSpPr/>
      </xdr:nvGrpSpPr>
      <xdr:grpSpPr>
        <a:xfrm>
          <a:off x="9022768" y="663035"/>
          <a:ext cx="6252082" cy="7669062"/>
          <a:chOff x="7944077" y="138387"/>
          <a:chExt cx="5401636" cy="7392954"/>
        </a:xfrm>
      </xdr:grpSpPr>
      <xdr:sp macro="" textlink="">
        <xdr:nvSpPr>
          <xdr:cNvPr id="154" name="フリーフォーム: 図形 153">
            <a:extLst>
              <a:ext uri="{FF2B5EF4-FFF2-40B4-BE49-F238E27FC236}">
                <a16:creationId xmlns:a16="http://schemas.microsoft.com/office/drawing/2014/main" id="{5A9E03CA-C8D2-C944-9148-DD20A751F01E}"/>
              </a:ext>
            </a:extLst>
          </xdr:cNvPr>
          <xdr:cNvSpPr/>
        </xdr:nvSpPr>
        <xdr:spPr>
          <a:xfrm>
            <a:off x="9819706" y="737050"/>
            <a:ext cx="113628" cy="5332077"/>
          </a:xfrm>
          <a:custGeom>
            <a:avLst/>
            <a:gdLst>
              <a:gd name="connsiteX0" fmla="*/ 40821 w 122464"/>
              <a:gd name="connsiteY0" fmla="*/ 0 h 5497285"/>
              <a:gd name="connsiteX1" fmla="*/ 40821 w 122464"/>
              <a:gd name="connsiteY1" fmla="*/ 1034143 h 5497285"/>
              <a:gd name="connsiteX2" fmla="*/ 0 w 122464"/>
              <a:gd name="connsiteY2" fmla="*/ 4463143 h 5497285"/>
              <a:gd name="connsiteX3" fmla="*/ 0 w 122464"/>
              <a:gd name="connsiteY3" fmla="*/ 5497285 h 5497285"/>
              <a:gd name="connsiteX4" fmla="*/ 122464 w 122464"/>
              <a:gd name="connsiteY4" fmla="*/ 5497285 h 5497285"/>
              <a:gd name="connsiteX5" fmla="*/ 122464 w 122464"/>
              <a:gd name="connsiteY5" fmla="*/ 4449535 h 5497285"/>
              <a:gd name="connsiteX6" fmla="*/ 95250 w 122464"/>
              <a:gd name="connsiteY6" fmla="*/ 1034143 h 5497285"/>
              <a:gd name="connsiteX7" fmla="*/ 40821 w 122464"/>
              <a:gd name="connsiteY7" fmla="*/ 0 h 5497285"/>
              <a:gd name="connsiteX0" fmla="*/ 40821 w 122464"/>
              <a:gd name="connsiteY0" fmla="*/ 0 h 5497285"/>
              <a:gd name="connsiteX1" fmla="*/ 40821 w 122464"/>
              <a:gd name="connsiteY1" fmla="*/ 1034143 h 5497285"/>
              <a:gd name="connsiteX2" fmla="*/ 0 w 122464"/>
              <a:gd name="connsiteY2" fmla="*/ 4463143 h 5497285"/>
              <a:gd name="connsiteX3" fmla="*/ 0 w 122464"/>
              <a:gd name="connsiteY3" fmla="*/ 5497285 h 5497285"/>
              <a:gd name="connsiteX4" fmla="*/ 122464 w 122464"/>
              <a:gd name="connsiteY4" fmla="*/ 5497285 h 5497285"/>
              <a:gd name="connsiteX5" fmla="*/ 122464 w 122464"/>
              <a:gd name="connsiteY5" fmla="*/ 4449535 h 5497285"/>
              <a:gd name="connsiteX6" fmla="*/ 95250 w 122464"/>
              <a:gd name="connsiteY6" fmla="*/ 1034143 h 5497285"/>
              <a:gd name="connsiteX7" fmla="*/ 85940 w 122464"/>
              <a:gd name="connsiteY7" fmla="*/ 658013 h 5497285"/>
              <a:gd name="connsiteX8" fmla="*/ 40821 w 122464"/>
              <a:gd name="connsiteY8" fmla="*/ 0 h 5497285"/>
              <a:gd name="connsiteX0" fmla="*/ 40821 w 251374"/>
              <a:gd name="connsiteY0" fmla="*/ 0 h 5497285"/>
              <a:gd name="connsiteX1" fmla="*/ 40821 w 251374"/>
              <a:gd name="connsiteY1" fmla="*/ 1034143 h 5497285"/>
              <a:gd name="connsiteX2" fmla="*/ 0 w 251374"/>
              <a:gd name="connsiteY2" fmla="*/ 4463143 h 5497285"/>
              <a:gd name="connsiteX3" fmla="*/ 0 w 251374"/>
              <a:gd name="connsiteY3" fmla="*/ 5497285 h 5497285"/>
              <a:gd name="connsiteX4" fmla="*/ 122464 w 251374"/>
              <a:gd name="connsiteY4" fmla="*/ 5497285 h 5497285"/>
              <a:gd name="connsiteX5" fmla="*/ 122464 w 251374"/>
              <a:gd name="connsiteY5" fmla="*/ 4449535 h 5497285"/>
              <a:gd name="connsiteX6" fmla="*/ 95250 w 251374"/>
              <a:gd name="connsiteY6" fmla="*/ 1034143 h 5497285"/>
              <a:gd name="connsiteX7" fmla="*/ 251374 w 251374"/>
              <a:gd name="connsiteY7" fmla="*/ 81614 h 5497285"/>
              <a:gd name="connsiteX8" fmla="*/ 40821 w 251374"/>
              <a:gd name="connsiteY8" fmla="*/ 0 h 5497285"/>
              <a:gd name="connsiteX0" fmla="*/ 40821 w 122464"/>
              <a:gd name="connsiteY0" fmla="*/ 91816 h 5589101"/>
              <a:gd name="connsiteX1" fmla="*/ 40821 w 122464"/>
              <a:gd name="connsiteY1" fmla="*/ 1125959 h 5589101"/>
              <a:gd name="connsiteX2" fmla="*/ 0 w 122464"/>
              <a:gd name="connsiteY2" fmla="*/ 4554959 h 5589101"/>
              <a:gd name="connsiteX3" fmla="*/ 0 w 122464"/>
              <a:gd name="connsiteY3" fmla="*/ 5589101 h 5589101"/>
              <a:gd name="connsiteX4" fmla="*/ 122464 w 122464"/>
              <a:gd name="connsiteY4" fmla="*/ 5589101 h 5589101"/>
              <a:gd name="connsiteX5" fmla="*/ 122464 w 122464"/>
              <a:gd name="connsiteY5" fmla="*/ 4541351 h 5589101"/>
              <a:gd name="connsiteX6" fmla="*/ 95250 w 122464"/>
              <a:gd name="connsiteY6" fmla="*/ 1125959 h 5589101"/>
              <a:gd name="connsiteX7" fmla="*/ 95966 w 122464"/>
              <a:gd name="connsiteY7" fmla="*/ 0 h 5589101"/>
              <a:gd name="connsiteX8" fmla="*/ 40821 w 122464"/>
              <a:gd name="connsiteY8" fmla="*/ 91816 h 5589101"/>
              <a:gd name="connsiteX0" fmla="*/ 44631 w 122464"/>
              <a:gd name="connsiteY0" fmla="*/ 25746 h 5589101"/>
              <a:gd name="connsiteX1" fmla="*/ 40821 w 122464"/>
              <a:gd name="connsiteY1" fmla="*/ 1125959 h 5589101"/>
              <a:gd name="connsiteX2" fmla="*/ 0 w 122464"/>
              <a:gd name="connsiteY2" fmla="*/ 4554959 h 5589101"/>
              <a:gd name="connsiteX3" fmla="*/ 0 w 122464"/>
              <a:gd name="connsiteY3" fmla="*/ 5589101 h 5589101"/>
              <a:gd name="connsiteX4" fmla="*/ 122464 w 122464"/>
              <a:gd name="connsiteY4" fmla="*/ 5589101 h 5589101"/>
              <a:gd name="connsiteX5" fmla="*/ 122464 w 122464"/>
              <a:gd name="connsiteY5" fmla="*/ 4541351 h 5589101"/>
              <a:gd name="connsiteX6" fmla="*/ 95250 w 122464"/>
              <a:gd name="connsiteY6" fmla="*/ 1125959 h 5589101"/>
              <a:gd name="connsiteX7" fmla="*/ 95966 w 122464"/>
              <a:gd name="connsiteY7" fmla="*/ 0 h 5589101"/>
              <a:gd name="connsiteX8" fmla="*/ 44631 w 122464"/>
              <a:gd name="connsiteY8" fmla="*/ 25746 h 5589101"/>
              <a:gd name="connsiteX0" fmla="*/ 44631 w 122464"/>
              <a:gd name="connsiteY0" fmla="*/ 0 h 5563355"/>
              <a:gd name="connsiteX1" fmla="*/ 40821 w 122464"/>
              <a:gd name="connsiteY1" fmla="*/ 1100213 h 5563355"/>
              <a:gd name="connsiteX2" fmla="*/ 0 w 122464"/>
              <a:gd name="connsiteY2" fmla="*/ 4529213 h 5563355"/>
              <a:gd name="connsiteX3" fmla="*/ 0 w 122464"/>
              <a:gd name="connsiteY3" fmla="*/ 5563355 h 5563355"/>
              <a:gd name="connsiteX4" fmla="*/ 122464 w 122464"/>
              <a:gd name="connsiteY4" fmla="*/ 5563355 h 5563355"/>
              <a:gd name="connsiteX5" fmla="*/ 122464 w 122464"/>
              <a:gd name="connsiteY5" fmla="*/ 4515605 h 5563355"/>
              <a:gd name="connsiteX6" fmla="*/ 95250 w 122464"/>
              <a:gd name="connsiteY6" fmla="*/ 1100213 h 5563355"/>
              <a:gd name="connsiteX7" fmla="*/ 108257 w 122464"/>
              <a:gd name="connsiteY7" fmla="*/ 102957 h 5563355"/>
              <a:gd name="connsiteX8" fmla="*/ 44631 w 122464"/>
              <a:gd name="connsiteY8" fmla="*/ 0 h 5563355"/>
              <a:gd name="connsiteX0" fmla="*/ 0 w 234535"/>
              <a:gd name="connsiteY0" fmla="*/ 75971 h 5460398"/>
              <a:gd name="connsiteX1" fmla="*/ 152892 w 234535"/>
              <a:gd name="connsiteY1" fmla="*/ 997256 h 5460398"/>
              <a:gd name="connsiteX2" fmla="*/ 112071 w 234535"/>
              <a:gd name="connsiteY2" fmla="*/ 4426256 h 5460398"/>
              <a:gd name="connsiteX3" fmla="*/ 112071 w 234535"/>
              <a:gd name="connsiteY3" fmla="*/ 5460398 h 5460398"/>
              <a:gd name="connsiteX4" fmla="*/ 234535 w 234535"/>
              <a:gd name="connsiteY4" fmla="*/ 5460398 h 5460398"/>
              <a:gd name="connsiteX5" fmla="*/ 234535 w 234535"/>
              <a:gd name="connsiteY5" fmla="*/ 4412648 h 5460398"/>
              <a:gd name="connsiteX6" fmla="*/ 207321 w 234535"/>
              <a:gd name="connsiteY6" fmla="*/ 997256 h 5460398"/>
              <a:gd name="connsiteX7" fmla="*/ 220328 w 234535"/>
              <a:gd name="connsiteY7" fmla="*/ 0 h 5460398"/>
              <a:gd name="connsiteX8" fmla="*/ 0 w 234535"/>
              <a:gd name="connsiteY8" fmla="*/ 75971 h 5460398"/>
              <a:gd name="connsiteX0" fmla="*/ 0 w 234535"/>
              <a:gd name="connsiteY0" fmla="*/ 85389 h 5469816"/>
              <a:gd name="connsiteX1" fmla="*/ 152892 w 234535"/>
              <a:gd name="connsiteY1" fmla="*/ 1006674 h 5469816"/>
              <a:gd name="connsiteX2" fmla="*/ 112071 w 234535"/>
              <a:gd name="connsiteY2" fmla="*/ 4435674 h 5469816"/>
              <a:gd name="connsiteX3" fmla="*/ 112071 w 234535"/>
              <a:gd name="connsiteY3" fmla="*/ 5469816 h 5469816"/>
              <a:gd name="connsiteX4" fmla="*/ 234535 w 234535"/>
              <a:gd name="connsiteY4" fmla="*/ 5469816 h 5469816"/>
              <a:gd name="connsiteX5" fmla="*/ 234535 w 234535"/>
              <a:gd name="connsiteY5" fmla="*/ 4422066 h 5469816"/>
              <a:gd name="connsiteX6" fmla="*/ 207321 w 234535"/>
              <a:gd name="connsiteY6" fmla="*/ 1006674 h 5469816"/>
              <a:gd name="connsiteX7" fmla="*/ 220328 w 234535"/>
              <a:gd name="connsiteY7" fmla="*/ 0 h 5469816"/>
              <a:gd name="connsiteX8" fmla="*/ 0 w 234535"/>
              <a:gd name="connsiteY8" fmla="*/ 85389 h 5469816"/>
              <a:gd name="connsiteX0" fmla="*/ 56921 w 122464"/>
              <a:gd name="connsiteY0" fmla="*/ 0 h 5478599"/>
              <a:gd name="connsiteX1" fmla="*/ 40821 w 122464"/>
              <a:gd name="connsiteY1" fmla="*/ 1015457 h 5478599"/>
              <a:gd name="connsiteX2" fmla="*/ 0 w 122464"/>
              <a:gd name="connsiteY2" fmla="*/ 4444457 h 5478599"/>
              <a:gd name="connsiteX3" fmla="*/ 0 w 122464"/>
              <a:gd name="connsiteY3" fmla="*/ 5478599 h 5478599"/>
              <a:gd name="connsiteX4" fmla="*/ 122464 w 122464"/>
              <a:gd name="connsiteY4" fmla="*/ 5478599 h 5478599"/>
              <a:gd name="connsiteX5" fmla="*/ 122464 w 122464"/>
              <a:gd name="connsiteY5" fmla="*/ 4430849 h 5478599"/>
              <a:gd name="connsiteX6" fmla="*/ 95250 w 122464"/>
              <a:gd name="connsiteY6" fmla="*/ 1015457 h 5478599"/>
              <a:gd name="connsiteX7" fmla="*/ 108257 w 122464"/>
              <a:gd name="connsiteY7" fmla="*/ 8783 h 5478599"/>
              <a:gd name="connsiteX8" fmla="*/ 56921 w 122464"/>
              <a:gd name="connsiteY8" fmla="*/ 0 h 5478599"/>
              <a:gd name="connsiteX0" fmla="*/ 52158 w 122464"/>
              <a:gd name="connsiteY0" fmla="*/ 8355 h 5469816"/>
              <a:gd name="connsiteX1" fmla="*/ 40821 w 122464"/>
              <a:gd name="connsiteY1" fmla="*/ 1006674 h 5469816"/>
              <a:gd name="connsiteX2" fmla="*/ 0 w 122464"/>
              <a:gd name="connsiteY2" fmla="*/ 4435674 h 5469816"/>
              <a:gd name="connsiteX3" fmla="*/ 0 w 122464"/>
              <a:gd name="connsiteY3" fmla="*/ 5469816 h 5469816"/>
              <a:gd name="connsiteX4" fmla="*/ 122464 w 122464"/>
              <a:gd name="connsiteY4" fmla="*/ 5469816 h 5469816"/>
              <a:gd name="connsiteX5" fmla="*/ 122464 w 122464"/>
              <a:gd name="connsiteY5" fmla="*/ 4422066 h 5469816"/>
              <a:gd name="connsiteX6" fmla="*/ 95250 w 122464"/>
              <a:gd name="connsiteY6" fmla="*/ 1006674 h 5469816"/>
              <a:gd name="connsiteX7" fmla="*/ 108257 w 122464"/>
              <a:gd name="connsiteY7" fmla="*/ 0 h 5469816"/>
              <a:gd name="connsiteX8" fmla="*/ 52158 w 122464"/>
              <a:gd name="connsiteY8" fmla="*/ 8355 h 5469816"/>
              <a:gd name="connsiteX0" fmla="*/ 52158 w 122464"/>
              <a:gd name="connsiteY0" fmla="*/ 0 h 5473702"/>
              <a:gd name="connsiteX1" fmla="*/ 40821 w 122464"/>
              <a:gd name="connsiteY1" fmla="*/ 1010560 h 5473702"/>
              <a:gd name="connsiteX2" fmla="*/ 0 w 122464"/>
              <a:gd name="connsiteY2" fmla="*/ 4439560 h 5473702"/>
              <a:gd name="connsiteX3" fmla="*/ 0 w 122464"/>
              <a:gd name="connsiteY3" fmla="*/ 5473702 h 5473702"/>
              <a:gd name="connsiteX4" fmla="*/ 122464 w 122464"/>
              <a:gd name="connsiteY4" fmla="*/ 5473702 h 5473702"/>
              <a:gd name="connsiteX5" fmla="*/ 122464 w 122464"/>
              <a:gd name="connsiteY5" fmla="*/ 4425952 h 5473702"/>
              <a:gd name="connsiteX6" fmla="*/ 95250 w 122464"/>
              <a:gd name="connsiteY6" fmla="*/ 1010560 h 5473702"/>
              <a:gd name="connsiteX7" fmla="*/ 108257 w 122464"/>
              <a:gd name="connsiteY7" fmla="*/ 3886 h 5473702"/>
              <a:gd name="connsiteX8" fmla="*/ 52158 w 122464"/>
              <a:gd name="connsiteY8" fmla="*/ 0 h 5473702"/>
              <a:gd name="connsiteX0" fmla="*/ 52158 w 122464"/>
              <a:gd name="connsiteY0" fmla="*/ 5907 h 5479609"/>
              <a:gd name="connsiteX1" fmla="*/ 40821 w 122464"/>
              <a:gd name="connsiteY1" fmla="*/ 1016467 h 5479609"/>
              <a:gd name="connsiteX2" fmla="*/ 0 w 122464"/>
              <a:gd name="connsiteY2" fmla="*/ 4445467 h 5479609"/>
              <a:gd name="connsiteX3" fmla="*/ 0 w 122464"/>
              <a:gd name="connsiteY3" fmla="*/ 5479609 h 5479609"/>
              <a:gd name="connsiteX4" fmla="*/ 122464 w 122464"/>
              <a:gd name="connsiteY4" fmla="*/ 5479609 h 5479609"/>
              <a:gd name="connsiteX5" fmla="*/ 122464 w 122464"/>
              <a:gd name="connsiteY5" fmla="*/ 4431859 h 5479609"/>
              <a:gd name="connsiteX6" fmla="*/ 95250 w 122464"/>
              <a:gd name="connsiteY6" fmla="*/ 1016467 h 5479609"/>
              <a:gd name="connsiteX7" fmla="*/ 108257 w 122464"/>
              <a:gd name="connsiteY7" fmla="*/ 0 h 5479609"/>
              <a:gd name="connsiteX8" fmla="*/ 52158 w 122464"/>
              <a:gd name="connsiteY8" fmla="*/ 5907 h 5479609"/>
              <a:gd name="connsiteX0" fmla="*/ 52158 w 122464"/>
              <a:gd name="connsiteY0" fmla="*/ 3459 h 5477161"/>
              <a:gd name="connsiteX1" fmla="*/ 40821 w 122464"/>
              <a:gd name="connsiteY1" fmla="*/ 1014019 h 5477161"/>
              <a:gd name="connsiteX2" fmla="*/ 0 w 122464"/>
              <a:gd name="connsiteY2" fmla="*/ 4443019 h 5477161"/>
              <a:gd name="connsiteX3" fmla="*/ 0 w 122464"/>
              <a:gd name="connsiteY3" fmla="*/ 5477161 h 5477161"/>
              <a:gd name="connsiteX4" fmla="*/ 122464 w 122464"/>
              <a:gd name="connsiteY4" fmla="*/ 5477161 h 5477161"/>
              <a:gd name="connsiteX5" fmla="*/ 122464 w 122464"/>
              <a:gd name="connsiteY5" fmla="*/ 4429411 h 5477161"/>
              <a:gd name="connsiteX6" fmla="*/ 95250 w 122464"/>
              <a:gd name="connsiteY6" fmla="*/ 1014019 h 5477161"/>
              <a:gd name="connsiteX7" fmla="*/ 103495 w 122464"/>
              <a:gd name="connsiteY7" fmla="*/ 0 h 5477161"/>
              <a:gd name="connsiteX8" fmla="*/ 52158 w 122464"/>
              <a:gd name="connsiteY8" fmla="*/ 3459 h 5477161"/>
              <a:gd name="connsiteX0" fmla="*/ 52158 w 127227"/>
              <a:gd name="connsiteY0" fmla="*/ 3459 h 5477161"/>
              <a:gd name="connsiteX1" fmla="*/ 40821 w 127227"/>
              <a:gd name="connsiteY1" fmla="*/ 1014019 h 5477161"/>
              <a:gd name="connsiteX2" fmla="*/ 0 w 127227"/>
              <a:gd name="connsiteY2" fmla="*/ 4443019 h 5477161"/>
              <a:gd name="connsiteX3" fmla="*/ 0 w 127227"/>
              <a:gd name="connsiteY3" fmla="*/ 5477161 h 5477161"/>
              <a:gd name="connsiteX4" fmla="*/ 122464 w 127227"/>
              <a:gd name="connsiteY4" fmla="*/ 5477161 h 5477161"/>
              <a:gd name="connsiteX5" fmla="*/ 127227 w 127227"/>
              <a:gd name="connsiteY5" fmla="*/ 4439204 h 5477161"/>
              <a:gd name="connsiteX6" fmla="*/ 95250 w 127227"/>
              <a:gd name="connsiteY6" fmla="*/ 1014019 h 5477161"/>
              <a:gd name="connsiteX7" fmla="*/ 103495 w 127227"/>
              <a:gd name="connsiteY7" fmla="*/ 0 h 5477161"/>
              <a:gd name="connsiteX8" fmla="*/ 52158 w 127227"/>
              <a:gd name="connsiteY8" fmla="*/ 3459 h 5477161"/>
              <a:gd name="connsiteX0" fmla="*/ 52158 w 139134"/>
              <a:gd name="connsiteY0" fmla="*/ 3459 h 5477161"/>
              <a:gd name="connsiteX1" fmla="*/ 40821 w 139134"/>
              <a:gd name="connsiteY1" fmla="*/ 1014019 h 5477161"/>
              <a:gd name="connsiteX2" fmla="*/ 0 w 139134"/>
              <a:gd name="connsiteY2" fmla="*/ 4443019 h 5477161"/>
              <a:gd name="connsiteX3" fmla="*/ 0 w 139134"/>
              <a:gd name="connsiteY3" fmla="*/ 5477161 h 5477161"/>
              <a:gd name="connsiteX4" fmla="*/ 122464 w 139134"/>
              <a:gd name="connsiteY4" fmla="*/ 5477161 h 5477161"/>
              <a:gd name="connsiteX5" fmla="*/ 139134 w 139134"/>
              <a:gd name="connsiteY5" fmla="*/ 4444100 h 5477161"/>
              <a:gd name="connsiteX6" fmla="*/ 95250 w 139134"/>
              <a:gd name="connsiteY6" fmla="*/ 1014019 h 5477161"/>
              <a:gd name="connsiteX7" fmla="*/ 103495 w 139134"/>
              <a:gd name="connsiteY7" fmla="*/ 0 h 5477161"/>
              <a:gd name="connsiteX8" fmla="*/ 52158 w 139134"/>
              <a:gd name="connsiteY8" fmla="*/ 3459 h 5477161"/>
              <a:gd name="connsiteX0" fmla="*/ 52158 w 139591"/>
              <a:gd name="connsiteY0" fmla="*/ 3459 h 5482057"/>
              <a:gd name="connsiteX1" fmla="*/ 40821 w 139591"/>
              <a:gd name="connsiteY1" fmla="*/ 1014019 h 5482057"/>
              <a:gd name="connsiteX2" fmla="*/ 0 w 139591"/>
              <a:gd name="connsiteY2" fmla="*/ 4443019 h 5482057"/>
              <a:gd name="connsiteX3" fmla="*/ 0 w 139591"/>
              <a:gd name="connsiteY3" fmla="*/ 5477161 h 5482057"/>
              <a:gd name="connsiteX4" fmla="*/ 139133 w 139591"/>
              <a:gd name="connsiteY4" fmla="*/ 5482057 h 5482057"/>
              <a:gd name="connsiteX5" fmla="*/ 139134 w 139591"/>
              <a:gd name="connsiteY5" fmla="*/ 4444100 h 5482057"/>
              <a:gd name="connsiteX6" fmla="*/ 95250 w 139591"/>
              <a:gd name="connsiteY6" fmla="*/ 1014019 h 5482057"/>
              <a:gd name="connsiteX7" fmla="*/ 103495 w 139591"/>
              <a:gd name="connsiteY7" fmla="*/ 0 h 5482057"/>
              <a:gd name="connsiteX8" fmla="*/ 52158 w 139591"/>
              <a:gd name="connsiteY8" fmla="*/ 3459 h 5482057"/>
              <a:gd name="connsiteX0" fmla="*/ 52158 w 139591"/>
              <a:gd name="connsiteY0" fmla="*/ 3459 h 5482057"/>
              <a:gd name="connsiteX1" fmla="*/ 40821 w 139591"/>
              <a:gd name="connsiteY1" fmla="*/ 1014019 h 5482057"/>
              <a:gd name="connsiteX2" fmla="*/ 0 w 139591"/>
              <a:gd name="connsiteY2" fmla="*/ 4443019 h 5482057"/>
              <a:gd name="connsiteX3" fmla="*/ 0 w 139591"/>
              <a:gd name="connsiteY3" fmla="*/ 5477161 h 5482057"/>
              <a:gd name="connsiteX4" fmla="*/ 139133 w 139591"/>
              <a:gd name="connsiteY4" fmla="*/ 5482057 h 5482057"/>
              <a:gd name="connsiteX5" fmla="*/ 139134 w 139591"/>
              <a:gd name="connsiteY5" fmla="*/ 4444100 h 5482057"/>
              <a:gd name="connsiteX6" fmla="*/ 102394 w 139591"/>
              <a:gd name="connsiteY6" fmla="*/ 1021363 h 5482057"/>
              <a:gd name="connsiteX7" fmla="*/ 103495 w 139591"/>
              <a:gd name="connsiteY7" fmla="*/ 0 h 5482057"/>
              <a:gd name="connsiteX8" fmla="*/ 52158 w 139591"/>
              <a:gd name="connsiteY8" fmla="*/ 3459 h 5482057"/>
              <a:gd name="connsiteX0" fmla="*/ 52158 w 139591"/>
              <a:gd name="connsiteY0" fmla="*/ 3459 h 5482057"/>
              <a:gd name="connsiteX1" fmla="*/ 36059 w 139591"/>
              <a:gd name="connsiteY1" fmla="*/ 1028709 h 5482057"/>
              <a:gd name="connsiteX2" fmla="*/ 0 w 139591"/>
              <a:gd name="connsiteY2" fmla="*/ 4443019 h 5482057"/>
              <a:gd name="connsiteX3" fmla="*/ 0 w 139591"/>
              <a:gd name="connsiteY3" fmla="*/ 5477161 h 5482057"/>
              <a:gd name="connsiteX4" fmla="*/ 139133 w 139591"/>
              <a:gd name="connsiteY4" fmla="*/ 5482057 h 5482057"/>
              <a:gd name="connsiteX5" fmla="*/ 139134 w 139591"/>
              <a:gd name="connsiteY5" fmla="*/ 4444100 h 5482057"/>
              <a:gd name="connsiteX6" fmla="*/ 102394 w 139591"/>
              <a:gd name="connsiteY6" fmla="*/ 1021363 h 5482057"/>
              <a:gd name="connsiteX7" fmla="*/ 103495 w 139591"/>
              <a:gd name="connsiteY7" fmla="*/ 0 h 5482057"/>
              <a:gd name="connsiteX8" fmla="*/ 52158 w 139591"/>
              <a:gd name="connsiteY8" fmla="*/ 3459 h 5482057"/>
              <a:gd name="connsiteX0" fmla="*/ 52158 w 139591"/>
              <a:gd name="connsiteY0" fmla="*/ 3459 h 5482057"/>
              <a:gd name="connsiteX1" fmla="*/ 36059 w 139591"/>
              <a:gd name="connsiteY1" fmla="*/ 1028709 h 5482057"/>
              <a:gd name="connsiteX2" fmla="*/ 0 w 139591"/>
              <a:gd name="connsiteY2" fmla="*/ 4443019 h 5482057"/>
              <a:gd name="connsiteX3" fmla="*/ 0 w 139591"/>
              <a:gd name="connsiteY3" fmla="*/ 5477161 h 5482057"/>
              <a:gd name="connsiteX4" fmla="*/ 139133 w 139591"/>
              <a:gd name="connsiteY4" fmla="*/ 5482057 h 5482057"/>
              <a:gd name="connsiteX5" fmla="*/ 139134 w 139591"/>
              <a:gd name="connsiteY5" fmla="*/ 4444100 h 5482057"/>
              <a:gd name="connsiteX6" fmla="*/ 102394 w 139591"/>
              <a:gd name="connsiteY6" fmla="*/ 1028708 h 5482057"/>
              <a:gd name="connsiteX7" fmla="*/ 103495 w 139591"/>
              <a:gd name="connsiteY7" fmla="*/ 0 h 5482057"/>
              <a:gd name="connsiteX8" fmla="*/ 52158 w 139591"/>
              <a:gd name="connsiteY8" fmla="*/ 3459 h 5482057"/>
              <a:gd name="connsiteX0" fmla="*/ 52158 w 139591"/>
              <a:gd name="connsiteY0" fmla="*/ 1011 h 5479609"/>
              <a:gd name="connsiteX1" fmla="*/ 36059 w 139591"/>
              <a:gd name="connsiteY1" fmla="*/ 1026261 h 5479609"/>
              <a:gd name="connsiteX2" fmla="*/ 0 w 139591"/>
              <a:gd name="connsiteY2" fmla="*/ 4440571 h 5479609"/>
              <a:gd name="connsiteX3" fmla="*/ 0 w 139591"/>
              <a:gd name="connsiteY3" fmla="*/ 5474713 h 5479609"/>
              <a:gd name="connsiteX4" fmla="*/ 139133 w 139591"/>
              <a:gd name="connsiteY4" fmla="*/ 5479609 h 5479609"/>
              <a:gd name="connsiteX5" fmla="*/ 139134 w 139591"/>
              <a:gd name="connsiteY5" fmla="*/ 4441652 h 5479609"/>
              <a:gd name="connsiteX6" fmla="*/ 102394 w 139591"/>
              <a:gd name="connsiteY6" fmla="*/ 1026260 h 5479609"/>
              <a:gd name="connsiteX7" fmla="*/ 103495 w 139591"/>
              <a:gd name="connsiteY7" fmla="*/ 0 h 5479609"/>
              <a:gd name="connsiteX8" fmla="*/ 52158 w 139591"/>
              <a:gd name="connsiteY8" fmla="*/ 1011 h 5479609"/>
              <a:gd name="connsiteX0" fmla="*/ 52158 w 139591"/>
              <a:gd name="connsiteY0" fmla="*/ 1011 h 5482058"/>
              <a:gd name="connsiteX1" fmla="*/ 36059 w 139591"/>
              <a:gd name="connsiteY1" fmla="*/ 1026261 h 5482058"/>
              <a:gd name="connsiteX2" fmla="*/ 0 w 139591"/>
              <a:gd name="connsiteY2" fmla="*/ 4440571 h 5482058"/>
              <a:gd name="connsiteX3" fmla="*/ 0 w 139591"/>
              <a:gd name="connsiteY3" fmla="*/ 5482058 h 5482058"/>
              <a:gd name="connsiteX4" fmla="*/ 139133 w 139591"/>
              <a:gd name="connsiteY4" fmla="*/ 5479609 h 5482058"/>
              <a:gd name="connsiteX5" fmla="*/ 139134 w 139591"/>
              <a:gd name="connsiteY5" fmla="*/ 4441652 h 5482058"/>
              <a:gd name="connsiteX6" fmla="*/ 102394 w 139591"/>
              <a:gd name="connsiteY6" fmla="*/ 1026260 h 5482058"/>
              <a:gd name="connsiteX7" fmla="*/ 103495 w 139591"/>
              <a:gd name="connsiteY7" fmla="*/ 0 h 5482058"/>
              <a:gd name="connsiteX8" fmla="*/ 52158 w 139591"/>
              <a:gd name="connsiteY8" fmla="*/ 1011 h 5482058"/>
              <a:gd name="connsiteX0" fmla="*/ 52158 w 141802"/>
              <a:gd name="connsiteY0" fmla="*/ 1011 h 5482058"/>
              <a:gd name="connsiteX1" fmla="*/ 36059 w 141802"/>
              <a:gd name="connsiteY1" fmla="*/ 1026261 h 5482058"/>
              <a:gd name="connsiteX2" fmla="*/ 0 w 141802"/>
              <a:gd name="connsiteY2" fmla="*/ 4440571 h 5482058"/>
              <a:gd name="connsiteX3" fmla="*/ 0 w 141802"/>
              <a:gd name="connsiteY3" fmla="*/ 5482058 h 5482058"/>
              <a:gd name="connsiteX4" fmla="*/ 141514 w 141802"/>
              <a:gd name="connsiteY4" fmla="*/ 5479609 h 5482058"/>
              <a:gd name="connsiteX5" fmla="*/ 139134 w 141802"/>
              <a:gd name="connsiteY5" fmla="*/ 4441652 h 5482058"/>
              <a:gd name="connsiteX6" fmla="*/ 102394 w 141802"/>
              <a:gd name="connsiteY6" fmla="*/ 1026260 h 5482058"/>
              <a:gd name="connsiteX7" fmla="*/ 103495 w 141802"/>
              <a:gd name="connsiteY7" fmla="*/ 0 h 5482058"/>
              <a:gd name="connsiteX8" fmla="*/ 52158 w 141802"/>
              <a:gd name="connsiteY8" fmla="*/ 1011 h 5482058"/>
              <a:gd name="connsiteX0" fmla="*/ 52158 w 141802"/>
              <a:gd name="connsiteY0" fmla="*/ 1011 h 5482058"/>
              <a:gd name="connsiteX1" fmla="*/ 36059 w 141802"/>
              <a:gd name="connsiteY1" fmla="*/ 1026261 h 5482058"/>
              <a:gd name="connsiteX2" fmla="*/ 0 w 141802"/>
              <a:gd name="connsiteY2" fmla="*/ 4440571 h 5482058"/>
              <a:gd name="connsiteX3" fmla="*/ 0 w 141802"/>
              <a:gd name="connsiteY3" fmla="*/ 5482058 h 5482058"/>
              <a:gd name="connsiteX4" fmla="*/ 141514 w 141802"/>
              <a:gd name="connsiteY4" fmla="*/ 5482057 h 5482058"/>
              <a:gd name="connsiteX5" fmla="*/ 139134 w 141802"/>
              <a:gd name="connsiteY5" fmla="*/ 4441652 h 5482058"/>
              <a:gd name="connsiteX6" fmla="*/ 102394 w 141802"/>
              <a:gd name="connsiteY6" fmla="*/ 1026260 h 5482058"/>
              <a:gd name="connsiteX7" fmla="*/ 103495 w 141802"/>
              <a:gd name="connsiteY7" fmla="*/ 0 h 5482058"/>
              <a:gd name="connsiteX8" fmla="*/ 52158 w 141802"/>
              <a:gd name="connsiteY8" fmla="*/ 1011 h 5482058"/>
              <a:gd name="connsiteX0" fmla="*/ 52158 w 141802"/>
              <a:gd name="connsiteY0" fmla="*/ 1011 h 5482058"/>
              <a:gd name="connsiteX1" fmla="*/ 36059 w 141802"/>
              <a:gd name="connsiteY1" fmla="*/ 1026261 h 5482058"/>
              <a:gd name="connsiteX2" fmla="*/ 0 w 141802"/>
              <a:gd name="connsiteY2" fmla="*/ 4440571 h 5482058"/>
              <a:gd name="connsiteX3" fmla="*/ 21431 w 141802"/>
              <a:gd name="connsiteY3" fmla="*/ 5482058 h 5482058"/>
              <a:gd name="connsiteX4" fmla="*/ 141514 w 141802"/>
              <a:gd name="connsiteY4" fmla="*/ 5482057 h 5482058"/>
              <a:gd name="connsiteX5" fmla="*/ 139134 w 141802"/>
              <a:gd name="connsiteY5" fmla="*/ 4441652 h 5482058"/>
              <a:gd name="connsiteX6" fmla="*/ 102394 w 141802"/>
              <a:gd name="connsiteY6" fmla="*/ 1026260 h 5482058"/>
              <a:gd name="connsiteX7" fmla="*/ 103495 w 141802"/>
              <a:gd name="connsiteY7" fmla="*/ 0 h 5482058"/>
              <a:gd name="connsiteX8" fmla="*/ 52158 w 141802"/>
              <a:gd name="connsiteY8" fmla="*/ 1011 h 5482058"/>
              <a:gd name="connsiteX0" fmla="*/ 33108 w 122752"/>
              <a:gd name="connsiteY0" fmla="*/ 1011 h 5482058"/>
              <a:gd name="connsiteX1" fmla="*/ 17009 w 122752"/>
              <a:gd name="connsiteY1" fmla="*/ 1026261 h 5482058"/>
              <a:gd name="connsiteX2" fmla="*/ 0 w 122752"/>
              <a:gd name="connsiteY2" fmla="*/ 4452812 h 5482058"/>
              <a:gd name="connsiteX3" fmla="*/ 2381 w 122752"/>
              <a:gd name="connsiteY3" fmla="*/ 5482058 h 5482058"/>
              <a:gd name="connsiteX4" fmla="*/ 122464 w 122752"/>
              <a:gd name="connsiteY4" fmla="*/ 5482057 h 5482058"/>
              <a:gd name="connsiteX5" fmla="*/ 120084 w 122752"/>
              <a:gd name="connsiteY5" fmla="*/ 4441652 h 5482058"/>
              <a:gd name="connsiteX6" fmla="*/ 83344 w 122752"/>
              <a:gd name="connsiteY6" fmla="*/ 1026260 h 5482058"/>
              <a:gd name="connsiteX7" fmla="*/ 84445 w 122752"/>
              <a:gd name="connsiteY7" fmla="*/ 0 h 5482058"/>
              <a:gd name="connsiteX8" fmla="*/ 33108 w 122752"/>
              <a:gd name="connsiteY8" fmla="*/ 1011 h 5482058"/>
              <a:gd name="connsiteX0" fmla="*/ 33108 w 122675"/>
              <a:gd name="connsiteY0" fmla="*/ 1011 h 5482058"/>
              <a:gd name="connsiteX1" fmla="*/ 17009 w 122675"/>
              <a:gd name="connsiteY1" fmla="*/ 1026261 h 5482058"/>
              <a:gd name="connsiteX2" fmla="*/ 0 w 122675"/>
              <a:gd name="connsiteY2" fmla="*/ 4452812 h 5482058"/>
              <a:gd name="connsiteX3" fmla="*/ 2381 w 122675"/>
              <a:gd name="connsiteY3" fmla="*/ 5482058 h 5482058"/>
              <a:gd name="connsiteX4" fmla="*/ 122464 w 122675"/>
              <a:gd name="connsiteY4" fmla="*/ 5482057 h 5482058"/>
              <a:gd name="connsiteX5" fmla="*/ 117703 w 122675"/>
              <a:gd name="connsiteY5" fmla="*/ 4453893 h 5482058"/>
              <a:gd name="connsiteX6" fmla="*/ 83344 w 122675"/>
              <a:gd name="connsiteY6" fmla="*/ 1026260 h 5482058"/>
              <a:gd name="connsiteX7" fmla="*/ 84445 w 122675"/>
              <a:gd name="connsiteY7" fmla="*/ 0 h 5482058"/>
              <a:gd name="connsiteX8" fmla="*/ 33108 w 122675"/>
              <a:gd name="connsiteY8" fmla="*/ 1011 h 5482058"/>
              <a:gd name="connsiteX0" fmla="*/ 33108 w 117703"/>
              <a:gd name="connsiteY0" fmla="*/ 1011 h 5482058"/>
              <a:gd name="connsiteX1" fmla="*/ 17009 w 117703"/>
              <a:gd name="connsiteY1" fmla="*/ 1026261 h 5482058"/>
              <a:gd name="connsiteX2" fmla="*/ 0 w 117703"/>
              <a:gd name="connsiteY2" fmla="*/ 4452812 h 5482058"/>
              <a:gd name="connsiteX3" fmla="*/ 2381 w 117703"/>
              <a:gd name="connsiteY3" fmla="*/ 5482058 h 5482058"/>
              <a:gd name="connsiteX4" fmla="*/ 115321 w 117703"/>
              <a:gd name="connsiteY4" fmla="*/ 5482057 h 5482058"/>
              <a:gd name="connsiteX5" fmla="*/ 117703 w 117703"/>
              <a:gd name="connsiteY5" fmla="*/ 4453893 h 5482058"/>
              <a:gd name="connsiteX6" fmla="*/ 83344 w 117703"/>
              <a:gd name="connsiteY6" fmla="*/ 1026260 h 5482058"/>
              <a:gd name="connsiteX7" fmla="*/ 84445 w 117703"/>
              <a:gd name="connsiteY7" fmla="*/ 0 h 5482058"/>
              <a:gd name="connsiteX8" fmla="*/ 33108 w 117703"/>
              <a:gd name="connsiteY8" fmla="*/ 1011 h 5482058"/>
              <a:gd name="connsiteX0" fmla="*/ 33108 w 115532"/>
              <a:gd name="connsiteY0" fmla="*/ 1011 h 5482058"/>
              <a:gd name="connsiteX1" fmla="*/ 17009 w 115532"/>
              <a:gd name="connsiteY1" fmla="*/ 1026261 h 5482058"/>
              <a:gd name="connsiteX2" fmla="*/ 0 w 115532"/>
              <a:gd name="connsiteY2" fmla="*/ 4452812 h 5482058"/>
              <a:gd name="connsiteX3" fmla="*/ 2381 w 115532"/>
              <a:gd name="connsiteY3" fmla="*/ 5482058 h 5482058"/>
              <a:gd name="connsiteX4" fmla="*/ 115321 w 115532"/>
              <a:gd name="connsiteY4" fmla="*/ 5482057 h 5482058"/>
              <a:gd name="connsiteX5" fmla="*/ 110559 w 115532"/>
              <a:gd name="connsiteY5" fmla="*/ 4456341 h 5482058"/>
              <a:gd name="connsiteX6" fmla="*/ 83344 w 115532"/>
              <a:gd name="connsiteY6" fmla="*/ 1026260 h 5482058"/>
              <a:gd name="connsiteX7" fmla="*/ 84445 w 115532"/>
              <a:gd name="connsiteY7" fmla="*/ 0 h 5482058"/>
              <a:gd name="connsiteX8" fmla="*/ 33108 w 115532"/>
              <a:gd name="connsiteY8" fmla="*/ 1011 h 5482058"/>
              <a:gd name="connsiteX0" fmla="*/ 33108 w 127228"/>
              <a:gd name="connsiteY0" fmla="*/ 1011 h 5482058"/>
              <a:gd name="connsiteX1" fmla="*/ 17009 w 127228"/>
              <a:gd name="connsiteY1" fmla="*/ 1026261 h 5482058"/>
              <a:gd name="connsiteX2" fmla="*/ 0 w 127228"/>
              <a:gd name="connsiteY2" fmla="*/ 4452812 h 5482058"/>
              <a:gd name="connsiteX3" fmla="*/ 2381 w 127228"/>
              <a:gd name="connsiteY3" fmla="*/ 5482058 h 5482058"/>
              <a:gd name="connsiteX4" fmla="*/ 115321 w 127228"/>
              <a:gd name="connsiteY4" fmla="*/ 5482057 h 5482058"/>
              <a:gd name="connsiteX5" fmla="*/ 127228 w 127228"/>
              <a:gd name="connsiteY5" fmla="*/ 4453893 h 5482058"/>
              <a:gd name="connsiteX6" fmla="*/ 83344 w 127228"/>
              <a:gd name="connsiteY6" fmla="*/ 1026260 h 5482058"/>
              <a:gd name="connsiteX7" fmla="*/ 84445 w 127228"/>
              <a:gd name="connsiteY7" fmla="*/ 0 h 5482058"/>
              <a:gd name="connsiteX8" fmla="*/ 33108 w 127228"/>
              <a:gd name="connsiteY8" fmla="*/ 1011 h 5482058"/>
              <a:gd name="connsiteX0" fmla="*/ 33108 w 115779"/>
              <a:gd name="connsiteY0" fmla="*/ 1011 h 5482058"/>
              <a:gd name="connsiteX1" fmla="*/ 17009 w 115779"/>
              <a:gd name="connsiteY1" fmla="*/ 1026261 h 5482058"/>
              <a:gd name="connsiteX2" fmla="*/ 0 w 115779"/>
              <a:gd name="connsiteY2" fmla="*/ 4452812 h 5482058"/>
              <a:gd name="connsiteX3" fmla="*/ 2381 w 115779"/>
              <a:gd name="connsiteY3" fmla="*/ 5482058 h 5482058"/>
              <a:gd name="connsiteX4" fmla="*/ 115321 w 115779"/>
              <a:gd name="connsiteY4" fmla="*/ 5482057 h 5482058"/>
              <a:gd name="connsiteX5" fmla="*/ 115322 w 115779"/>
              <a:gd name="connsiteY5" fmla="*/ 4453893 h 5482058"/>
              <a:gd name="connsiteX6" fmla="*/ 83344 w 115779"/>
              <a:gd name="connsiteY6" fmla="*/ 1026260 h 5482058"/>
              <a:gd name="connsiteX7" fmla="*/ 84445 w 115779"/>
              <a:gd name="connsiteY7" fmla="*/ 0 h 5482058"/>
              <a:gd name="connsiteX8" fmla="*/ 33108 w 115779"/>
              <a:gd name="connsiteY8" fmla="*/ 1011 h 5482058"/>
              <a:gd name="connsiteX0" fmla="*/ 45014 w 127685"/>
              <a:gd name="connsiteY0" fmla="*/ 1011 h 5482058"/>
              <a:gd name="connsiteX1" fmla="*/ 28915 w 127685"/>
              <a:gd name="connsiteY1" fmla="*/ 1026261 h 5482058"/>
              <a:gd name="connsiteX2" fmla="*/ 0 w 127685"/>
              <a:gd name="connsiteY2" fmla="*/ 4452812 h 5482058"/>
              <a:gd name="connsiteX3" fmla="*/ 14287 w 127685"/>
              <a:gd name="connsiteY3" fmla="*/ 5482058 h 5482058"/>
              <a:gd name="connsiteX4" fmla="*/ 127227 w 127685"/>
              <a:gd name="connsiteY4" fmla="*/ 5482057 h 5482058"/>
              <a:gd name="connsiteX5" fmla="*/ 127228 w 127685"/>
              <a:gd name="connsiteY5" fmla="*/ 4453893 h 5482058"/>
              <a:gd name="connsiteX6" fmla="*/ 95250 w 127685"/>
              <a:gd name="connsiteY6" fmla="*/ 1026260 h 5482058"/>
              <a:gd name="connsiteX7" fmla="*/ 96351 w 127685"/>
              <a:gd name="connsiteY7" fmla="*/ 0 h 5482058"/>
              <a:gd name="connsiteX8" fmla="*/ 45014 w 127685"/>
              <a:gd name="connsiteY8" fmla="*/ 1011 h 5482058"/>
              <a:gd name="connsiteX0" fmla="*/ 30957 w 113628"/>
              <a:gd name="connsiteY0" fmla="*/ 1011 h 5482058"/>
              <a:gd name="connsiteX1" fmla="*/ 14858 w 113628"/>
              <a:gd name="connsiteY1" fmla="*/ 1026261 h 5482058"/>
              <a:gd name="connsiteX2" fmla="*/ 231 w 113628"/>
              <a:gd name="connsiteY2" fmla="*/ 4452812 h 5482058"/>
              <a:gd name="connsiteX3" fmla="*/ 230 w 113628"/>
              <a:gd name="connsiteY3" fmla="*/ 5482058 h 5482058"/>
              <a:gd name="connsiteX4" fmla="*/ 113170 w 113628"/>
              <a:gd name="connsiteY4" fmla="*/ 5482057 h 5482058"/>
              <a:gd name="connsiteX5" fmla="*/ 113171 w 113628"/>
              <a:gd name="connsiteY5" fmla="*/ 4453893 h 5482058"/>
              <a:gd name="connsiteX6" fmla="*/ 81193 w 113628"/>
              <a:gd name="connsiteY6" fmla="*/ 1026260 h 5482058"/>
              <a:gd name="connsiteX7" fmla="*/ 82294 w 113628"/>
              <a:gd name="connsiteY7" fmla="*/ 0 h 5482058"/>
              <a:gd name="connsiteX8" fmla="*/ 30957 w 113628"/>
              <a:gd name="connsiteY8" fmla="*/ 1011 h 5482058"/>
              <a:gd name="connsiteX0" fmla="*/ 30957 w 113628"/>
              <a:gd name="connsiteY0" fmla="*/ 1011 h 5482058"/>
              <a:gd name="connsiteX1" fmla="*/ 31527 w 113628"/>
              <a:gd name="connsiteY1" fmla="*/ 1031157 h 5482058"/>
              <a:gd name="connsiteX2" fmla="*/ 231 w 113628"/>
              <a:gd name="connsiteY2" fmla="*/ 4452812 h 5482058"/>
              <a:gd name="connsiteX3" fmla="*/ 230 w 113628"/>
              <a:gd name="connsiteY3" fmla="*/ 5482058 h 5482058"/>
              <a:gd name="connsiteX4" fmla="*/ 113170 w 113628"/>
              <a:gd name="connsiteY4" fmla="*/ 5482057 h 5482058"/>
              <a:gd name="connsiteX5" fmla="*/ 113171 w 113628"/>
              <a:gd name="connsiteY5" fmla="*/ 4453893 h 5482058"/>
              <a:gd name="connsiteX6" fmla="*/ 81193 w 113628"/>
              <a:gd name="connsiteY6" fmla="*/ 1026260 h 5482058"/>
              <a:gd name="connsiteX7" fmla="*/ 82294 w 113628"/>
              <a:gd name="connsiteY7" fmla="*/ 0 h 5482058"/>
              <a:gd name="connsiteX8" fmla="*/ 30957 w 113628"/>
              <a:gd name="connsiteY8" fmla="*/ 1011 h 548205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13628" h="5482058">
                <a:moveTo>
                  <a:pt x="30957" y="1011"/>
                </a:moveTo>
                <a:lnTo>
                  <a:pt x="31527" y="1031157"/>
                </a:lnTo>
                <a:cubicBezTo>
                  <a:pt x="25857" y="2173341"/>
                  <a:pt x="5901" y="3310628"/>
                  <a:pt x="231" y="4452812"/>
                </a:cubicBezTo>
                <a:cubicBezTo>
                  <a:pt x="1025" y="4795894"/>
                  <a:pt x="-564" y="5138976"/>
                  <a:pt x="230" y="5482058"/>
                </a:cubicBezTo>
                <a:lnTo>
                  <a:pt x="113170" y="5482057"/>
                </a:lnTo>
                <a:cubicBezTo>
                  <a:pt x="114758" y="5136071"/>
                  <a:pt x="111583" y="4799879"/>
                  <a:pt x="113171" y="4453893"/>
                </a:cubicBezTo>
                <a:lnTo>
                  <a:pt x="81193" y="1026260"/>
                </a:lnTo>
                <a:cubicBezTo>
                  <a:pt x="81432" y="650940"/>
                  <a:pt x="82055" y="375320"/>
                  <a:pt x="82294" y="0"/>
                </a:cubicBezTo>
                <a:lnTo>
                  <a:pt x="30957" y="1011"/>
                </a:lnTo>
                <a:close/>
              </a:path>
            </a:pathLst>
          </a:custGeom>
          <a:no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5" name="正方形/長方形 154">
            <a:extLst>
              <a:ext uri="{FF2B5EF4-FFF2-40B4-BE49-F238E27FC236}">
                <a16:creationId xmlns:a16="http://schemas.microsoft.com/office/drawing/2014/main" id="{CE2A5FD1-CFB8-DC90-34F6-188D8D428268}"/>
              </a:ext>
            </a:extLst>
          </xdr:cNvPr>
          <xdr:cNvSpPr/>
        </xdr:nvSpPr>
        <xdr:spPr>
          <a:xfrm>
            <a:off x="9858374" y="654844"/>
            <a:ext cx="36000" cy="78581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6" name="正方形/長方形 155">
            <a:extLst>
              <a:ext uri="{FF2B5EF4-FFF2-40B4-BE49-F238E27FC236}">
                <a16:creationId xmlns:a16="http://schemas.microsoft.com/office/drawing/2014/main" id="{A8D4FA36-F4CB-2E0A-DAE8-613BC0A63F4D}"/>
              </a:ext>
            </a:extLst>
          </xdr:cNvPr>
          <xdr:cNvSpPr/>
        </xdr:nvSpPr>
        <xdr:spPr>
          <a:xfrm>
            <a:off x="9710738" y="6074569"/>
            <a:ext cx="328612" cy="759619"/>
          </a:xfrm>
          <a:prstGeom prst="rect">
            <a:avLst/>
          </a:prstGeom>
          <a:noFill/>
          <a:ln w="12700">
            <a:solidFill>
              <a:schemeClr val="tx1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57" name="直線コネクタ 156">
            <a:extLst>
              <a:ext uri="{FF2B5EF4-FFF2-40B4-BE49-F238E27FC236}">
                <a16:creationId xmlns:a16="http://schemas.microsoft.com/office/drawing/2014/main" id="{A2C3DD7D-0108-0C7B-78B7-C842356D4FA1}"/>
              </a:ext>
            </a:extLst>
          </xdr:cNvPr>
          <xdr:cNvCxnSpPr/>
        </xdr:nvCxnSpPr>
        <xdr:spPr>
          <a:xfrm flipV="1">
            <a:off x="9865519" y="5717382"/>
            <a:ext cx="376237" cy="319087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8" name="直線コネクタ 157">
            <a:extLst>
              <a:ext uri="{FF2B5EF4-FFF2-40B4-BE49-F238E27FC236}">
                <a16:creationId xmlns:a16="http://schemas.microsoft.com/office/drawing/2014/main" id="{A933F63A-1FC1-0C74-C865-9A65D1F36D49}"/>
              </a:ext>
            </a:extLst>
          </xdr:cNvPr>
          <xdr:cNvCxnSpPr/>
        </xdr:nvCxnSpPr>
        <xdr:spPr>
          <a:xfrm flipV="1">
            <a:off x="9977442" y="5714997"/>
            <a:ext cx="376237" cy="319087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9" name="直線矢印コネクタ 158">
            <a:extLst>
              <a:ext uri="{FF2B5EF4-FFF2-40B4-BE49-F238E27FC236}">
                <a16:creationId xmlns:a16="http://schemas.microsoft.com/office/drawing/2014/main" id="{5994B3B9-25B8-2582-3EFB-298D18024D26}"/>
              </a:ext>
            </a:extLst>
          </xdr:cNvPr>
          <xdr:cNvCxnSpPr/>
        </xdr:nvCxnSpPr>
        <xdr:spPr>
          <a:xfrm>
            <a:off x="10117931" y="5715000"/>
            <a:ext cx="123825" cy="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none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0" name="直線矢印コネクタ 159">
            <a:extLst>
              <a:ext uri="{FF2B5EF4-FFF2-40B4-BE49-F238E27FC236}">
                <a16:creationId xmlns:a16="http://schemas.microsoft.com/office/drawing/2014/main" id="{250B9030-B807-AC2B-EE74-4FEC1F7A8FA9}"/>
              </a:ext>
            </a:extLst>
          </xdr:cNvPr>
          <xdr:cNvCxnSpPr/>
        </xdr:nvCxnSpPr>
        <xdr:spPr>
          <a:xfrm>
            <a:off x="10351297" y="5714996"/>
            <a:ext cx="742947" cy="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1" name="直線コネクタ 160">
            <a:extLst>
              <a:ext uri="{FF2B5EF4-FFF2-40B4-BE49-F238E27FC236}">
                <a16:creationId xmlns:a16="http://schemas.microsoft.com/office/drawing/2014/main" id="{193B34BB-1DB0-9ED3-7D9A-60580627EFF0}"/>
              </a:ext>
            </a:extLst>
          </xdr:cNvPr>
          <xdr:cNvCxnSpPr/>
        </xdr:nvCxnSpPr>
        <xdr:spPr>
          <a:xfrm>
            <a:off x="10236994" y="5715007"/>
            <a:ext cx="121443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2" name="直線コネクタ 161">
            <a:extLst>
              <a:ext uri="{FF2B5EF4-FFF2-40B4-BE49-F238E27FC236}">
                <a16:creationId xmlns:a16="http://schemas.microsoft.com/office/drawing/2014/main" id="{8D89EFD9-0806-FFD4-2919-33C7B71EF7C8}"/>
              </a:ext>
            </a:extLst>
          </xdr:cNvPr>
          <xdr:cNvCxnSpPr/>
        </xdr:nvCxnSpPr>
        <xdr:spPr>
          <a:xfrm>
            <a:off x="8717756" y="5572125"/>
            <a:ext cx="954882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3" name="直線コネクタ 162">
            <a:extLst>
              <a:ext uri="{FF2B5EF4-FFF2-40B4-BE49-F238E27FC236}">
                <a16:creationId xmlns:a16="http://schemas.microsoft.com/office/drawing/2014/main" id="{5336FB8D-7148-A1D7-78B3-D01780D914DB}"/>
              </a:ext>
            </a:extLst>
          </xdr:cNvPr>
          <xdr:cNvCxnSpPr/>
        </xdr:nvCxnSpPr>
        <xdr:spPr>
          <a:xfrm>
            <a:off x="8179594" y="6074568"/>
            <a:ext cx="1493042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4" name="直線矢印コネクタ 163">
            <a:extLst>
              <a:ext uri="{FF2B5EF4-FFF2-40B4-BE49-F238E27FC236}">
                <a16:creationId xmlns:a16="http://schemas.microsoft.com/office/drawing/2014/main" id="{E1450033-1BFD-4562-C6EE-843E8A7CCC4D}"/>
              </a:ext>
            </a:extLst>
          </xdr:cNvPr>
          <xdr:cNvCxnSpPr/>
        </xdr:nvCxnSpPr>
        <xdr:spPr>
          <a:xfrm>
            <a:off x="8717757" y="5574508"/>
            <a:ext cx="0" cy="500061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5" name="テキスト ボックス 164">
            <a:extLst>
              <a:ext uri="{FF2B5EF4-FFF2-40B4-BE49-F238E27FC236}">
                <a16:creationId xmlns:a16="http://schemas.microsoft.com/office/drawing/2014/main" id="{123F754E-E68F-EA14-8898-8CB65E177432}"/>
              </a:ext>
            </a:extLst>
          </xdr:cNvPr>
          <xdr:cNvSpPr txBox="1">
            <a:spLocks/>
          </xdr:cNvSpPr>
        </xdr:nvSpPr>
        <xdr:spPr>
          <a:xfrm>
            <a:off x="10525122" y="5474491"/>
            <a:ext cx="675057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d4x4.0</a:t>
            </a:r>
            <a:endParaRPr kumimoji="1" lang="ja-JP" altLang="en-US" sz="1400"/>
          </a:p>
        </xdr:txBody>
      </xdr:sp>
      <xdr:sp macro="" textlink="">
        <xdr:nvSpPr>
          <xdr:cNvPr id="166" name="テキスト ボックス 165">
            <a:extLst>
              <a:ext uri="{FF2B5EF4-FFF2-40B4-BE49-F238E27FC236}">
                <a16:creationId xmlns:a16="http://schemas.microsoft.com/office/drawing/2014/main" id="{29CADF47-AC85-F558-0EA1-EC7616800900}"/>
              </a:ext>
            </a:extLst>
          </xdr:cNvPr>
          <xdr:cNvSpPr txBox="1">
            <a:spLocks/>
          </xdr:cNvSpPr>
        </xdr:nvSpPr>
        <xdr:spPr>
          <a:xfrm rot="16200000">
            <a:off x="8390699" y="5636418"/>
            <a:ext cx="457626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750</a:t>
            </a:r>
            <a:endParaRPr kumimoji="1" lang="ja-JP" altLang="en-US" sz="1400"/>
          </a:p>
        </xdr:txBody>
      </xdr:sp>
      <xdr:cxnSp macro="">
        <xdr:nvCxnSpPr>
          <xdr:cNvPr id="167" name="直線コネクタ 166">
            <a:extLst>
              <a:ext uri="{FF2B5EF4-FFF2-40B4-BE49-F238E27FC236}">
                <a16:creationId xmlns:a16="http://schemas.microsoft.com/office/drawing/2014/main" id="{CD59A474-9349-847B-0D33-EEC49C240829}"/>
              </a:ext>
            </a:extLst>
          </xdr:cNvPr>
          <xdr:cNvCxnSpPr/>
        </xdr:nvCxnSpPr>
        <xdr:spPr>
          <a:xfrm flipV="1">
            <a:off x="9862344" y="4711959"/>
            <a:ext cx="376237" cy="319087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8" name="直線コネクタ 167">
            <a:extLst>
              <a:ext uri="{FF2B5EF4-FFF2-40B4-BE49-F238E27FC236}">
                <a16:creationId xmlns:a16="http://schemas.microsoft.com/office/drawing/2014/main" id="{216689F6-61B0-D6E7-6A29-DA81A48FBF7B}"/>
              </a:ext>
            </a:extLst>
          </xdr:cNvPr>
          <xdr:cNvCxnSpPr/>
        </xdr:nvCxnSpPr>
        <xdr:spPr>
          <a:xfrm flipV="1">
            <a:off x="9974267" y="4711955"/>
            <a:ext cx="376237" cy="319087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9" name="直線矢印コネクタ 168">
            <a:extLst>
              <a:ext uri="{FF2B5EF4-FFF2-40B4-BE49-F238E27FC236}">
                <a16:creationId xmlns:a16="http://schemas.microsoft.com/office/drawing/2014/main" id="{E6EAED31-0452-0ADB-6AFE-EAF586660004}"/>
              </a:ext>
            </a:extLst>
          </xdr:cNvPr>
          <xdr:cNvCxnSpPr/>
        </xdr:nvCxnSpPr>
        <xdr:spPr>
          <a:xfrm>
            <a:off x="10114756" y="4709577"/>
            <a:ext cx="123825" cy="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none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0" name="直線矢印コネクタ 169">
            <a:extLst>
              <a:ext uri="{FF2B5EF4-FFF2-40B4-BE49-F238E27FC236}">
                <a16:creationId xmlns:a16="http://schemas.microsoft.com/office/drawing/2014/main" id="{4C6D052E-F6A2-C357-F0C2-9A44EF432B39}"/>
              </a:ext>
            </a:extLst>
          </xdr:cNvPr>
          <xdr:cNvCxnSpPr/>
        </xdr:nvCxnSpPr>
        <xdr:spPr>
          <a:xfrm>
            <a:off x="10348122" y="4709573"/>
            <a:ext cx="742947" cy="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1" name="直線コネクタ 170">
            <a:extLst>
              <a:ext uri="{FF2B5EF4-FFF2-40B4-BE49-F238E27FC236}">
                <a16:creationId xmlns:a16="http://schemas.microsoft.com/office/drawing/2014/main" id="{E003B179-3C65-A8D0-6F60-6617F85104C1}"/>
              </a:ext>
            </a:extLst>
          </xdr:cNvPr>
          <xdr:cNvCxnSpPr/>
        </xdr:nvCxnSpPr>
        <xdr:spPr>
          <a:xfrm>
            <a:off x="10233819" y="4709584"/>
            <a:ext cx="121443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2" name="テキスト ボックス 171">
            <a:extLst>
              <a:ext uri="{FF2B5EF4-FFF2-40B4-BE49-F238E27FC236}">
                <a16:creationId xmlns:a16="http://schemas.microsoft.com/office/drawing/2014/main" id="{67515690-97F1-839E-37EB-F5B51D481A76}"/>
              </a:ext>
            </a:extLst>
          </xdr:cNvPr>
          <xdr:cNvSpPr txBox="1">
            <a:spLocks/>
          </xdr:cNvSpPr>
        </xdr:nvSpPr>
        <xdr:spPr>
          <a:xfrm>
            <a:off x="10462421" y="4471449"/>
            <a:ext cx="672940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d3x4.0</a:t>
            </a:r>
            <a:endParaRPr kumimoji="1" lang="ja-JP" altLang="en-US" sz="1400"/>
          </a:p>
        </xdr:txBody>
      </xdr:sp>
      <xdr:cxnSp macro="">
        <xdr:nvCxnSpPr>
          <xdr:cNvPr id="173" name="直線コネクタ 172">
            <a:extLst>
              <a:ext uri="{FF2B5EF4-FFF2-40B4-BE49-F238E27FC236}">
                <a16:creationId xmlns:a16="http://schemas.microsoft.com/office/drawing/2014/main" id="{38E66745-9283-3FC2-EFD4-538A1DE9C16B}"/>
              </a:ext>
            </a:extLst>
          </xdr:cNvPr>
          <xdr:cNvCxnSpPr/>
        </xdr:nvCxnSpPr>
        <xdr:spPr>
          <a:xfrm flipV="1">
            <a:off x="9884732" y="1385532"/>
            <a:ext cx="376237" cy="319087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4" name="直線コネクタ 173">
            <a:extLst>
              <a:ext uri="{FF2B5EF4-FFF2-40B4-BE49-F238E27FC236}">
                <a16:creationId xmlns:a16="http://schemas.microsoft.com/office/drawing/2014/main" id="{A7D18C3C-F540-AFB8-4FB7-F1BE0DCA9981}"/>
              </a:ext>
            </a:extLst>
          </xdr:cNvPr>
          <xdr:cNvCxnSpPr/>
        </xdr:nvCxnSpPr>
        <xdr:spPr>
          <a:xfrm flipV="1">
            <a:off x="9933151" y="1385528"/>
            <a:ext cx="375330" cy="319087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5" name="直線矢印コネクタ 174">
            <a:extLst>
              <a:ext uri="{FF2B5EF4-FFF2-40B4-BE49-F238E27FC236}">
                <a16:creationId xmlns:a16="http://schemas.microsoft.com/office/drawing/2014/main" id="{2AAFE94D-992D-61DD-BF24-4CEC3EADF6E0}"/>
              </a:ext>
            </a:extLst>
          </xdr:cNvPr>
          <xdr:cNvCxnSpPr/>
        </xdr:nvCxnSpPr>
        <xdr:spPr>
          <a:xfrm>
            <a:off x="10134763" y="1380769"/>
            <a:ext cx="123825" cy="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none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6" name="直線矢印コネクタ 175">
            <a:extLst>
              <a:ext uri="{FF2B5EF4-FFF2-40B4-BE49-F238E27FC236}">
                <a16:creationId xmlns:a16="http://schemas.microsoft.com/office/drawing/2014/main" id="{9B11464E-AC7D-C8F8-5708-9112D0933406}"/>
              </a:ext>
            </a:extLst>
          </xdr:cNvPr>
          <xdr:cNvCxnSpPr/>
        </xdr:nvCxnSpPr>
        <xdr:spPr>
          <a:xfrm>
            <a:off x="10324243" y="1383146"/>
            <a:ext cx="743854" cy="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7" name="直線コネクタ 176">
            <a:extLst>
              <a:ext uri="{FF2B5EF4-FFF2-40B4-BE49-F238E27FC236}">
                <a16:creationId xmlns:a16="http://schemas.microsoft.com/office/drawing/2014/main" id="{1232ACC0-0370-1256-FA28-C6BD5BA249D1}"/>
              </a:ext>
            </a:extLst>
          </xdr:cNvPr>
          <xdr:cNvCxnSpPr/>
        </xdr:nvCxnSpPr>
        <xdr:spPr>
          <a:xfrm>
            <a:off x="10251445" y="1383157"/>
            <a:ext cx="121443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8" name="テキスト ボックス 177">
            <a:extLst>
              <a:ext uri="{FF2B5EF4-FFF2-40B4-BE49-F238E27FC236}">
                <a16:creationId xmlns:a16="http://schemas.microsoft.com/office/drawing/2014/main" id="{E1E44031-DAB8-85FE-AB4B-22245E12E159}"/>
              </a:ext>
            </a:extLst>
          </xdr:cNvPr>
          <xdr:cNvSpPr txBox="1">
            <a:spLocks/>
          </xdr:cNvSpPr>
        </xdr:nvSpPr>
        <xdr:spPr>
          <a:xfrm>
            <a:off x="10430935" y="1140259"/>
            <a:ext cx="675964" cy="3069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d2x4.0</a:t>
            </a:r>
            <a:endParaRPr kumimoji="1" lang="ja-JP" altLang="en-US" sz="1400"/>
          </a:p>
        </xdr:txBody>
      </xdr:sp>
      <xdr:cxnSp macro="">
        <xdr:nvCxnSpPr>
          <xdr:cNvPr id="179" name="直線コネクタ 178">
            <a:extLst>
              <a:ext uri="{FF2B5EF4-FFF2-40B4-BE49-F238E27FC236}">
                <a16:creationId xmlns:a16="http://schemas.microsoft.com/office/drawing/2014/main" id="{A0922C53-31AF-A534-A720-A1FDCC70B53D}"/>
              </a:ext>
            </a:extLst>
          </xdr:cNvPr>
          <xdr:cNvCxnSpPr/>
        </xdr:nvCxnSpPr>
        <xdr:spPr>
          <a:xfrm flipV="1">
            <a:off x="9904178" y="378898"/>
            <a:ext cx="376237" cy="321158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0" name="直線コネクタ 179">
            <a:extLst>
              <a:ext uri="{FF2B5EF4-FFF2-40B4-BE49-F238E27FC236}">
                <a16:creationId xmlns:a16="http://schemas.microsoft.com/office/drawing/2014/main" id="{2C1DB94D-CD61-BB78-BDED-1A4F0792E0BC}"/>
              </a:ext>
            </a:extLst>
          </xdr:cNvPr>
          <xdr:cNvCxnSpPr/>
        </xdr:nvCxnSpPr>
        <xdr:spPr>
          <a:xfrm flipV="1">
            <a:off x="9952597" y="378894"/>
            <a:ext cx="375330" cy="321158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1" name="直線矢印コネクタ 180">
            <a:extLst>
              <a:ext uri="{FF2B5EF4-FFF2-40B4-BE49-F238E27FC236}">
                <a16:creationId xmlns:a16="http://schemas.microsoft.com/office/drawing/2014/main" id="{034B2107-FF59-16DE-BA72-C84D681332B9}"/>
              </a:ext>
            </a:extLst>
          </xdr:cNvPr>
          <xdr:cNvCxnSpPr/>
        </xdr:nvCxnSpPr>
        <xdr:spPr>
          <a:xfrm>
            <a:off x="10156590" y="374135"/>
            <a:ext cx="123825" cy="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none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2" name="直線矢印コネクタ 181">
            <a:extLst>
              <a:ext uri="{FF2B5EF4-FFF2-40B4-BE49-F238E27FC236}">
                <a16:creationId xmlns:a16="http://schemas.microsoft.com/office/drawing/2014/main" id="{E8EC76D0-4FDF-3137-A0C4-AF727F1CE32C}"/>
              </a:ext>
            </a:extLst>
          </xdr:cNvPr>
          <xdr:cNvCxnSpPr/>
        </xdr:nvCxnSpPr>
        <xdr:spPr>
          <a:xfrm>
            <a:off x="10333483" y="376512"/>
            <a:ext cx="743854" cy="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3" name="直線コネクタ 182">
            <a:extLst>
              <a:ext uri="{FF2B5EF4-FFF2-40B4-BE49-F238E27FC236}">
                <a16:creationId xmlns:a16="http://schemas.microsoft.com/office/drawing/2014/main" id="{3C2E68F8-6A55-66FF-161D-32E951D83ED6}"/>
              </a:ext>
            </a:extLst>
          </xdr:cNvPr>
          <xdr:cNvCxnSpPr/>
        </xdr:nvCxnSpPr>
        <xdr:spPr>
          <a:xfrm>
            <a:off x="10270891" y="376523"/>
            <a:ext cx="87547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4" name="テキスト ボックス 183">
            <a:extLst>
              <a:ext uri="{FF2B5EF4-FFF2-40B4-BE49-F238E27FC236}">
                <a16:creationId xmlns:a16="http://schemas.microsoft.com/office/drawing/2014/main" id="{91751E4B-C236-87D8-D156-BA7A9BDDB623}"/>
              </a:ext>
            </a:extLst>
          </xdr:cNvPr>
          <xdr:cNvSpPr txBox="1">
            <a:spLocks/>
          </xdr:cNvSpPr>
        </xdr:nvSpPr>
        <xdr:spPr>
          <a:xfrm>
            <a:off x="10433714" y="138387"/>
            <a:ext cx="673697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d1x4.0</a:t>
            </a:r>
            <a:endParaRPr kumimoji="1" lang="ja-JP" altLang="en-US" sz="1400"/>
          </a:p>
        </xdr:txBody>
      </xdr:sp>
      <xdr:cxnSp macro="">
        <xdr:nvCxnSpPr>
          <xdr:cNvPr id="185" name="直線矢印コネクタ 184">
            <a:extLst>
              <a:ext uri="{FF2B5EF4-FFF2-40B4-BE49-F238E27FC236}">
                <a16:creationId xmlns:a16="http://schemas.microsoft.com/office/drawing/2014/main" id="{D371EB48-7C22-451A-EEA4-71727FBE950C}"/>
              </a:ext>
            </a:extLst>
          </xdr:cNvPr>
          <xdr:cNvCxnSpPr/>
        </xdr:nvCxnSpPr>
        <xdr:spPr>
          <a:xfrm>
            <a:off x="8451786" y="5069010"/>
            <a:ext cx="0" cy="1006777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6" name="直線矢印コネクタ 185">
            <a:extLst>
              <a:ext uri="{FF2B5EF4-FFF2-40B4-BE49-F238E27FC236}">
                <a16:creationId xmlns:a16="http://schemas.microsoft.com/office/drawing/2014/main" id="{9DEC2EA5-8381-E039-0DBF-82354097A423}"/>
              </a:ext>
            </a:extLst>
          </xdr:cNvPr>
          <xdr:cNvCxnSpPr/>
        </xdr:nvCxnSpPr>
        <xdr:spPr>
          <a:xfrm>
            <a:off x="8187042" y="736356"/>
            <a:ext cx="0" cy="5337968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7" name="直線矢印コネクタ 186">
            <a:extLst>
              <a:ext uri="{FF2B5EF4-FFF2-40B4-BE49-F238E27FC236}">
                <a16:creationId xmlns:a16="http://schemas.microsoft.com/office/drawing/2014/main" id="{7DE3C998-A73E-2DA5-31CC-257A3DB2B091}"/>
              </a:ext>
            </a:extLst>
          </xdr:cNvPr>
          <xdr:cNvCxnSpPr/>
        </xdr:nvCxnSpPr>
        <xdr:spPr>
          <a:xfrm>
            <a:off x="8452396" y="1740958"/>
            <a:ext cx="0" cy="3328588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8" name="直線矢印コネクタ 187">
            <a:extLst>
              <a:ext uri="{FF2B5EF4-FFF2-40B4-BE49-F238E27FC236}">
                <a16:creationId xmlns:a16="http://schemas.microsoft.com/office/drawing/2014/main" id="{A7F5A4A7-0C0E-B5D0-A5F3-53116D1AF17E}"/>
              </a:ext>
            </a:extLst>
          </xdr:cNvPr>
          <xdr:cNvCxnSpPr/>
        </xdr:nvCxnSpPr>
        <xdr:spPr>
          <a:xfrm>
            <a:off x="8452397" y="736687"/>
            <a:ext cx="0" cy="1006777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9" name="直線コネクタ 188">
            <a:extLst>
              <a:ext uri="{FF2B5EF4-FFF2-40B4-BE49-F238E27FC236}">
                <a16:creationId xmlns:a16="http://schemas.microsoft.com/office/drawing/2014/main" id="{DBF9728A-54F2-09F9-7287-C8F89B7F1862}"/>
              </a:ext>
            </a:extLst>
          </xdr:cNvPr>
          <xdr:cNvCxnSpPr/>
        </xdr:nvCxnSpPr>
        <xdr:spPr>
          <a:xfrm>
            <a:off x="8454229" y="5072059"/>
            <a:ext cx="1332180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0" name="直線コネクタ 189">
            <a:extLst>
              <a:ext uri="{FF2B5EF4-FFF2-40B4-BE49-F238E27FC236}">
                <a16:creationId xmlns:a16="http://schemas.microsoft.com/office/drawing/2014/main" id="{7C00E766-02A3-3B54-4EB5-D9E8FCB29641}"/>
              </a:ext>
            </a:extLst>
          </xdr:cNvPr>
          <xdr:cNvCxnSpPr/>
        </xdr:nvCxnSpPr>
        <xdr:spPr>
          <a:xfrm>
            <a:off x="8450034" y="1741055"/>
            <a:ext cx="1368581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1" name="直線コネクタ 190">
            <a:extLst>
              <a:ext uri="{FF2B5EF4-FFF2-40B4-BE49-F238E27FC236}">
                <a16:creationId xmlns:a16="http://schemas.microsoft.com/office/drawing/2014/main" id="{12B01331-2F38-2A63-F31B-4225AE2FBD1F}"/>
              </a:ext>
            </a:extLst>
          </xdr:cNvPr>
          <xdr:cNvCxnSpPr/>
        </xdr:nvCxnSpPr>
        <xdr:spPr>
          <a:xfrm>
            <a:off x="8182691" y="741802"/>
            <a:ext cx="1630657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2" name="テキスト ボックス 191">
            <a:extLst>
              <a:ext uri="{FF2B5EF4-FFF2-40B4-BE49-F238E27FC236}">
                <a16:creationId xmlns:a16="http://schemas.microsoft.com/office/drawing/2014/main" id="{BBF6B51D-0858-8B2F-760A-D60B318438DD}"/>
              </a:ext>
            </a:extLst>
          </xdr:cNvPr>
          <xdr:cNvSpPr txBox="1">
            <a:spLocks/>
          </xdr:cNvSpPr>
        </xdr:nvSpPr>
        <xdr:spPr>
          <a:xfrm rot="16200000">
            <a:off x="8178792" y="5414741"/>
            <a:ext cx="367087" cy="3103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h3</a:t>
            </a:r>
            <a:endParaRPr kumimoji="1" lang="ja-JP" altLang="en-US" sz="1400"/>
          </a:p>
        </xdr:txBody>
      </xdr:sp>
      <xdr:sp macro="" textlink="">
        <xdr:nvSpPr>
          <xdr:cNvPr id="193" name="テキスト ボックス 192">
            <a:extLst>
              <a:ext uri="{FF2B5EF4-FFF2-40B4-BE49-F238E27FC236}">
                <a16:creationId xmlns:a16="http://schemas.microsoft.com/office/drawing/2014/main" id="{0A3FECE0-9FD4-0220-1EA3-DC83C153B7D7}"/>
              </a:ext>
            </a:extLst>
          </xdr:cNvPr>
          <xdr:cNvSpPr txBox="1">
            <a:spLocks/>
          </xdr:cNvSpPr>
        </xdr:nvSpPr>
        <xdr:spPr>
          <a:xfrm rot="16200000">
            <a:off x="8169127" y="3236469"/>
            <a:ext cx="369973" cy="30843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h2</a:t>
            </a:r>
            <a:endParaRPr kumimoji="1" lang="ja-JP" altLang="en-US" sz="1400"/>
          </a:p>
        </xdr:txBody>
      </xdr:sp>
      <xdr:sp macro="" textlink="">
        <xdr:nvSpPr>
          <xdr:cNvPr id="194" name="テキスト ボックス 193">
            <a:extLst>
              <a:ext uri="{FF2B5EF4-FFF2-40B4-BE49-F238E27FC236}">
                <a16:creationId xmlns:a16="http://schemas.microsoft.com/office/drawing/2014/main" id="{7971AE20-D6B9-BD2C-89C5-02FF4A06AE9A}"/>
              </a:ext>
            </a:extLst>
          </xdr:cNvPr>
          <xdr:cNvSpPr txBox="1">
            <a:spLocks/>
          </xdr:cNvSpPr>
        </xdr:nvSpPr>
        <xdr:spPr>
          <a:xfrm rot="16200000">
            <a:off x="7703378" y="2994599"/>
            <a:ext cx="792893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400"/>
              <a:t>路面高</a:t>
            </a:r>
            <a:endParaRPr kumimoji="1" lang="en-US" altLang="ja-JP" sz="1400"/>
          </a:p>
        </xdr:txBody>
      </xdr:sp>
      <xdr:sp macro="" textlink="">
        <xdr:nvSpPr>
          <xdr:cNvPr id="195" name="テキスト ボックス 194">
            <a:extLst>
              <a:ext uri="{FF2B5EF4-FFF2-40B4-BE49-F238E27FC236}">
                <a16:creationId xmlns:a16="http://schemas.microsoft.com/office/drawing/2014/main" id="{38F3645A-1186-263B-560E-86DFB0ACB97E}"/>
              </a:ext>
            </a:extLst>
          </xdr:cNvPr>
          <xdr:cNvSpPr txBox="1">
            <a:spLocks/>
          </xdr:cNvSpPr>
        </xdr:nvSpPr>
        <xdr:spPr>
          <a:xfrm rot="16200000">
            <a:off x="8176958" y="1058643"/>
            <a:ext cx="369973" cy="30843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h1</a:t>
            </a:r>
            <a:endParaRPr kumimoji="1" lang="ja-JP" altLang="en-US" sz="1400"/>
          </a:p>
        </xdr:txBody>
      </xdr:sp>
      <xdr:sp macro="" textlink="">
        <xdr:nvSpPr>
          <xdr:cNvPr id="196" name="テキスト ボックス 195">
            <a:extLst>
              <a:ext uri="{FF2B5EF4-FFF2-40B4-BE49-F238E27FC236}">
                <a16:creationId xmlns:a16="http://schemas.microsoft.com/office/drawing/2014/main" id="{779A9D1E-1771-97F9-8389-A08018D09F95}"/>
              </a:ext>
            </a:extLst>
          </xdr:cNvPr>
          <xdr:cNvSpPr txBox="1">
            <a:spLocks/>
          </xdr:cNvSpPr>
        </xdr:nvSpPr>
        <xdr:spPr>
          <a:xfrm>
            <a:off x="8444191" y="5064343"/>
            <a:ext cx="1170961" cy="3269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制御装置取付用</a:t>
            </a:r>
            <a:endParaRPr kumimoji="1" lang="en-US" altLang="ja-JP" sz="1100"/>
          </a:p>
        </xdr:txBody>
      </xdr:sp>
      <xdr:sp macro="" textlink="">
        <xdr:nvSpPr>
          <xdr:cNvPr id="197" name="テキスト ボックス 196">
            <a:extLst>
              <a:ext uri="{FF2B5EF4-FFF2-40B4-BE49-F238E27FC236}">
                <a16:creationId xmlns:a16="http://schemas.microsoft.com/office/drawing/2014/main" id="{F5017C2A-2542-9526-8411-27F6DF96E62A}"/>
              </a:ext>
            </a:extLst>
          </xdr:cNvPr>
          <xdr:cNvSpPr txBox="1">
            <a:spLocks/>
          </xdr:cNvSpPr>
        </xdr:nvSpPr>
        <xdr:spPr>
          <a:xfrm>
            <a:off x="8443603" y="5239833"/>
            <a:ext cx="606704" cy="3255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開口部</a:t>
            </a:r>
          </a:p>
        </xdr:txBody>
      </xdr:sp>
      <xdr:cxnSp macro="">
        <xdr:nvCxnSpPr>
          <xdr:cNvPr id="198" name="直線コネクタ 197">
            <a:extLst>
              <a:ext uri="{FF2B5EF4-FFF2-40B4-BE49-F238E27FC236}">
                <a16:creationId xmlns:a16="http://schemas.microsoft.com/office/drawing/2014/main" id="{69569A66-5550-80A9-7EEF-9C05F96F596D}"/>
              </a:ext>
            </a:extLst>
          </xdr:cNvPr>
          <xdr:cNvCxnSpPr/>
        </xdr:nvCxnSpPr>
        <xdr:spPr>
          <a:xfrm>
            <a:off x="8520113" y="5311623"/>
            <a:ext cx="988435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9" name="直線コネクタ 198">
            <a:extLst>
              <a:ext uri="{FF2B5EF4-FFF2-40B4-BE49-F238E27FC236}">
                <a16:creationId xmlns:a16="http://schemas.microsoft.com/office/drawing/2014/main" id="{7BFACEA2-2BC0-CF33-137B-8DBC937E61D0}"/>
              </a:ext>
            </a:extLst>
          </xdr:cNvPr>
          <xdr:cNvCxnSpPr/>
        </xdr:nvCxnSpPr>
        <xdr:spPr>
          <a:xfrm flipH="1" flipV="1">
            <a:off x="9505661" y="5311353"/>
            <a:ext cx="298956" cy="257474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0" name="正方形/長方形 199">
            <a:extLst>
              <a:ext uri="{FF2B5EF4-FFF2-40B4-BE49-F238E27FC236}">
                <a16:creationId xmlns:a16="http://schemas.microsoft.com/office/drawing/2014/main" id="{524FCAB1-5D23-578F-9DF9-BCEFFF72F32F}"/>
              </a:ext>
            </a:extLst>
          </xdr:cNvPr>
          <xdr:cNvSpPr/>
        </xdr:nvSpPr>
        <xdr:spPr>
          <a:xfrm>
            <a:off x="9802628" y="5343710"/>
            <a:ext cx="53731" cy="454269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1" name="直角三角形 200">
            <a:extLst>
              <a:ext uri="{FF2B5EF4-FFF2-40B4-BE49-F238E27FC236}">
                <a16:creationId xmlns:a16="http://schemas.microsoft.com/office/drawing/2014/main" id="{7D6CE8A2-6745-D17D-6411-A3EA297E0870}"/>
              </a:ext>
            </a:extLst>
          </xdr:cNvPr>
          <xdr:cNvSpPr/>
        </xdr:nvSpPr>
        <xdr:spPr>
          <a:xfrm>
            <a:off x="9932191" y="5931694"/>
            <a:ext cx="64298" cy="142877"/>
          </a:xfrm>
          <a:prstGeom prst="rtTriangl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2" name="直角三角形 201">
            <a:extLst>
              <a:ext uri="{FF2B5EF4-FFF2-40B4-BE49-F238E27FC236}">
                <a16:creationId xmlns:a16="http://schemas.microsoft.com/office/drawing/2014/main" id="{446F9A87-7D52-4EAD-97DB-5FBEF8BB0D50}"/>
              </a:ext>
            </a:extLst>
          </xdr:cNvPr>
          <xdr:cNvSpPr/>
        </xdr:nvSpPr>
        <xdr:spPr>
          <a:xfrm flipH="1">
            <a:off x="9755982" y="5929317"/>
            <a:ext cx="64286" cy="142877"/>
          </a:xfrm>
          <a:prstGeom prst="rtTriangl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3" name="矢印: 折線 202">
            <a:extLst>
              <a:ext uri="{FF2B5EF4-FFF2-40B4-BE49-F238E27FC236}">
                <a16:creationId xmlns:a16="http://schemas.microsoft.com/office/drawing/2014/main" id="{78A15A53-00AA-6BFD-21F0-29A46ADAE559}"/>
              </a:ext>
            </a:extLst>
          </xdr:cNvPr>
          <xdr:cNvSpPr/>
        </xdr:nvSpPr>
        <xdr:spPr>
          <a:xfrm rot="16200000">
            <a:off x="9755981" y="6334121"/>
            <a:ext cx="109538" cy="57157"/>
          </a:xfrm>
          <a:prstGeom prst="bentArrow">
            <a:avLst>
              <a:gd name="adj1" fmla="val 25000"/>
              <a:gd name="adj2" fmla="val 20098"/>
              <a:gd name="adj3" fmla="val 0"/>
              <a:gd name="adj4" fmla="val 77750"/>
            </a:avLst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04" name="矢印: 折線 203">
            <a:extLst>
              <a:ext uri="{FF2B5EF4-FFF2-40B4-BE49-F238E27FC236}">
                <a16:creationId xmlns:a16="http://schemas.microsoft.com/office/drawing/2014/main" id="{2CCAC0FF-DF7D-DFC9-C11F-54BF5165A52C}"/>
              </a:ext>
            </a:extLst>
          </xdr:cNvPr>
          <xdr:cNvSpPr/>
        </xdr:nvSpPr>
        <xdr:spPr>
          <a:xfrm rot="16200000" flipV="1">
            <a:off x="9888142" y="6335317"/>
            <a:ext cx="109538" cy="54760"/>
          </a:xfrm>
          <a:prstGeom prst="bentArrow">
            <a:avLst>
              <a:gd name="adj1" fmla="val 25000"/>
              <a:gd name="adj2" fmla="val 20098"/>
              <a:gd name="adj3" fmla="val 0"/>
              <a:gd name="adj4" fmla="val 77750"/>
            </a:avLst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205" name="直線コネクタ 204">
            <a:extLst>
              <a:ext uri="{FF2B5EF4-FFF2-40B4-BE49-F238E27FC236}">
                <a16:creationId xmlns:a16="http://schemas.microsoft.com/office/drawing/2014/main" id="{116E3827-C694-53FC-020A-1C472FA46C47}"/>
              </a:ext>
            </a:extLst>
          </xdr:cNvPr>
          <xdr:cNvCxnSpPr/>
        </xdr:nvCxnSpPr>
        <xdr:spPr>
          <a:xfrm flipV="1">
            <a:off x="9786938" y="6074569"/>
            <a:ext cx="0" cy="202406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6" name="直線コネクタ 205">
            <a:extLst>
              <a:ext uri="{FF2B5EF4-FFF2-40B4-BE49-F238E27FC236}">
                <a16:creationId xmlns:a16="http://schemas.microsoft.com/office/drawing/2014/main" id="{76ABF805-76F7-55A1-9214-DFA2B95285B9}"/>
              </a:ext>
            </a:extLst>
          </xdr:cNvPr>
          <xdr:cNvCxnSpPr/>
        </xdr:nvCxnSpPr>
        <xdr:spPr>
          <a:xfrm flipV="1">
            <a:off x="9803607" y="6074569"/>
            <a:ext cx="0" cy="202406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7" name="直線コネクタ 206">
            <a:extLst>
              <a:ext uri="{FF2B5EF4-FFF2-40B4-BE49-F238E27FC236}">
                <a16:creationId xmlns:a16="http://schemas.microsoft.com/office/drawing/2014/main" id="{2CB69579-6023-93BE-252B-70A45D741FD5}"/>
              </a:ext>
            </a:extLst>
          </xdr:cNvPr>
          <xdr:cNvCxnSpPr/>
        </xdr:nvCxnSpPr>
        <xdr:spPr>
          <a:xfrm flipV="1">
            <a:off x="9951243" y="6074569"/>
            <a:ext cx="0" cy="202406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8" name="直線コネクタ 207">
            <a:extLst>
              <a:ext uri="{FF2B5EF4-FFF2-40B4-BE49-F238E27FC236}">
                <a16:creationId xmlns:a16="http://schemas.microsoft.com/office/drawing/2014/main" id="{F3D10201-9156-C618-BFEF-1712D1E17DEC}"/>
              </a:ext>
            </a:extLst>
          </xdr:cNvPr>
          <xdr:cNvCxnSpPr/>
        </xdr:nvCxnSpPr>
        <xdr:spPr>
          <a:xfrm flipV="1">
            <a:off x="9967912" y="6074569"/>
            <a:ext cx="0" cy="202406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9" name="直線コネクタ 208">
            <a:extLst>
              <a:ext uri="{FF2B5EF4-FFF2-40B4-BE49-F238E27FC236}">
                <a16:creationId xmlns:a16="http://schemas.microsoft.com/office/drawing/2014/main" id="{6B06BB3B-2758-F751-2E51-1B0208C13C45}"/>
              </a:ext>
            </a:extLst>
          </xdr:cNvPr>
          <xdr:cNvCxnSpPr/>
        </xdr:nvCxnSpPr>
        <xdr:spPr>
          <a:xfrm>
            <a:off x="9844095" y="6141252"/>
            <a:ext cx="64287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0" name="直線コネクタ 209">
            <a:extLst>
              <a:ext uri="{FF2B5EF4-FFF2-40B4-BE49-F238E27FC236}">
                <a16:creationId xmlns:a16="http://schemas.microsoft.com/office/drawing/2014/main" id="{6226D4F8-A507-D16E-2A49-B7B992C7A921}"/>
              </a:ext>
            </a:extLst>
          </xdr:cNvPr>
          <xdr:cNvCxnSpPr/>
        </xdr:nvCxnSpPr>
        <xdr:spPr>
          <a:xfrm>
            <a:off x="9844091" y="6310319"/>
            <a:ext cx="64287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1" name="直線コネクタ 210">
            <a:extLst>
              <a:ext uri="{FF2B5EF4-FFF2-40B4-BE49-F238E27FC236}">
                <a16:creationId xmlns:a16="http://schemas.microsoft.com/office/drawing/2014/main" id="{E4A3C995-ED6F-1734-B342-8D4FE99EDA28}"/>
              </a:ext>
            </a:extLst>
          </xdr:cNvPr>
          <xdr:cNvCxnSpPr/>
        </xdr:nvCxnSpPr>
        <xdr:spPr>
          <a:xfrm>
            <a:off x="9934583" y="6305556"/>
            <a:ext cx="52379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2" name="直線コネクタ 211">
            <a:extLst>
              <a:ext uri="{FF2B5EF4-FFF2-40B4-BE49-F238E27FC236}">
                <a16:creationId xmlns:a16="http://schemas.microsoft.com/office/drawing/2014/main" id="{AB7960ED-4619-6C14-168A-F79FEDE576DB}"/>
              </a:ext>
            </a:extLst>
          </xdr:cNvPr>
          <xdr:cNvCxnSpPr/>
        </xdr:nvCxnSpPr>
        <xdr:spPr>
          <a:xfrm>
            <a:off x="9934588" y="6141244"/>
            <a:ext cx="52379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3" name="直線コネクタ 212">
            <a:extLst>
              <a:ext uri="{FF2B5EF4-FFF2-40B4-BE49-F238E27FC236}">
                <a16:creationId xmlns:a16="http://schemas.microsoft.com/office/drawing/2014/main" id="{2898680B-6025-B739-7B2A-347806B7D592}"/>
              </a:ext>
            </a:extLst>
          </xdr:cNvPr>
          <xdr:cNvCxnSpPr/>
        </xdr:nvCxnSpPr>
        <xdr:spPr>
          <a:xfrm>
            <a:off x="9765512" y="6305553"/>
            <a:ext cx="52379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4" name="直線コネクタ 213">
            <a:extLst>
              <a:ext uri="{FF2B5EF4-FFF2-40B4-BE49-F238E27FC236}">
                <a16:creationId xmlns:a16="http://schemas.microsoft.com/office/drawing/2014/main" id="{DDA06F40-C85E-0F83-7D97-E774C564DB12}"/>
              </a:ext>
            </a:extLst>
          </xdr:cNvPr>
          <xdr:cNvCxnSpPr/>
        </xdr:nvCxnSpPr>
        <xdr:spPr>
          <a:xfrm>
            <a:off x="9765517" y="6141241"/>
            <a:ext cx="52379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5" name="直線コネクタ 214">
            <a:extLst>
              <a:ext uri="{FF2B5EF4-FFF2-40B4-BE49-F238E27FC236}">
                <a16:creationId xmlns:a16="http://schemas.microsoft.com/office/drawing/2014/main" id="{793C3FE1-0448-DA80-575D-867F123BB134}"/>
              </a:ext>
            </a:extLst>
          </xdr:cNvPr>
          <xdr:cNvCxnSpPr/>
        </xdr:nvCxnSpPr>
        <xdr:spPr>
          <a:xfrm>
            <a:off x="9713119" y="6779428"/>
            <a:ext cx="328612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6" name="直線矢印コネクタ 215">
            <a:extLst>
              <a:ext uri="{FF2B5EF4-FFF2-40B4-BE49-F238E27FC236}">
                <a16:creationId xmlns:a16="http://schemas.microsoft.com/office/drawing/2014/main" id="{A7DF263A-2319-7987-7C76-0730A6943F54}"/>
              </a:ext>
            </a:extLst>
          </xdr:cNvPr>
          <xdr:cNvCxnSpPr/>
        </xdr:nvCxnSpPr>
        <xdr:spPr>
          <a:xfrm flipH="1">
            <a:off x="9874798" y="600075"/>
            <a:ext cx="2627" cy="6320996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prstDash val="lgDashDot"/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7" name="楕円 216">
            <a:extLst>
              <a:ext uri="{FF2B5EF4-FFF2-40B4-BE49-F238E27FC236}">
                <a16:creationId xmlns:a16="http://schemas.microsoft.com/office/drawing/2014/main" id="{DEE591FD-CDE4-0173-D37C-83279E0C13AB}"/>
              </a:ext>
            </a:extLst>
          </xdr:cNvPr>
          <xdr:cNvSpPr/>
        </xdr:nvSpPr>
        <xdr:spPr>
          <a:xfrm rot="1800000">
            <a:off x="9721701" y="6780859"/>
            <a:ext cx="36000" cy="540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18" name="楕円 217">
            <a:extLst>
              <a:ext uri="{FF2B5EF4-FFF2-40B4-BE49-F238E27FC236}">
                <a16:creationId xmlns:a16="http://schemas.microsoft.com/office/drawing/2014/main" id="{D072E3C1-4917-1347-CE14-B17EB2505B48}"/>
              </a:ext>
            </a:extLst>
          </xdr:cNvPr>
          <xdr:cNvSpPr/>
        </xdr:nvSpPr>
        <xdr:spPr>
          <a:xfrm rot="1800000">
            <a:off x="9762183" y="6783240"/>
            <a:ext cx="36000" cy="540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19" name="楕円 218">
            <a:extLst>
              <a:ext uri="{FF2B5EF4-FFF2-40B4-BE49-F238E27FC236}">
                <a16:creationId xmlns:a16="http://schemas.microsoft.com/office/drawing/2014/main" id="{FD317C55-E8FE-016E-BA7E-A8FEDB14742A}"/>
              </a:ext>
            </a:extLst>
          </xdr:cNvPr>
          <xdr:cNvSpPr/>
        </xdr:nvSpPr>
        <xdr:spPr>
          <a:xfrm rot="1800000">
            <a:off x="9805044" y="6783240"/>
            <a:ext cx="36000" cy="540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20" name="楕円 219">
            <a:extLst>
              <a:ext uri="{FF2B5EF4-FFF2-40B4-BE49-F238E27FC236}">
                <a16:creationId xmlns:a16="http://schemas.microsoft.com/office/drawing/2014/main" id="{54CE774A-4EE3-C9FD-22E7-BB1EDA15BA01}"/>
              </a:ext>
            </a:extLst>
          </xdr:cNvPr>
          <xdr:cNvSpPr/>
        </xdr:nvSpPr>
        <xdr:spPr>
          <a:xfrm rot="1800000">
            <a:off x="9912197" y="6780857"/>
            <a:ext cx="36000" cy="540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21" name="楕円 220">
            <a:extLst>
              <a:ext uri="{FF2B5EF4-FFF2-40B4-BE49-F238E27FC236}">
                <a16:creationId xmlns:a16="http://schemas.microsoft.com/office/drawing/2014/main" id="{A3D4CC06-3DA2-860B-DEBA-E61961ECBF0C}"/>
              </a:ext>
            </a:extLst>
          </xdr:cNvPr>
          <xdr:cNvSpPr/>
        </xdr:nvSpPr>
        <xdr:spPr>
          <a:xfrm rot="1800000">
            <a:off x="9952679" y="6783238"/>
            <a:ext cx="36000" cy="540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22" name="楕円 221">
            <a:extLst>
              <a:ext uri="{FF2B5EF4-FFF2-40B4-BE49-F238E27FC236}">
                <a16:creationId xmlns:a16="http://schemas.microsoft.com/office/drawing/2014/main" id="{C960AAAE-CC5A-5C50-8A6E-7C1B8606D848}"/>
              </a:ext>
            </a:extLst>
          </xdr:cNvPr>
          <xdr:cNvSpPr/>
        </xdr:nvSpPr>
        <xdr:spPr>
          <a:xfrm rot="1800000">
            <a:off x="9995540" y="6783238"/>
            <a:ext cx="36000" cy="540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23" name="テキスト ボックス 222">
            <a:extLst>
              <a:ext uri="{FF2B5EF4-FFF2-40B4-BE49-F238E27FC236}">
                <a16:creationId xmlns:a16="http://schemas.microsoft.com/office/drawing/2014/main" id="{71D2B605-CDB4-475E-1D0B-31C2D9AD2E4C}"/>
              </a:ext>
            </a:extLst>
          </xdr:cNvPr>
          <xdr:cNvSpPr txBox="1">
            <a:spLocks/>
          </xdr:cNvSpPr>
        </xdr:nvSpPr>
        <xdr:spPr>
          <a:xfrm>
            <a:off x="10477493" y="5857870"/>
            <a:ext cx="325730" cy="3284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▽</a:t>
            </a:r>
          </a:p>
        </xdr:txBody>
      </xdr:sp>
      <xdr:sp macro="" textlink="">
        <xdr:nvSpPr>
          <xdr:cNvPr id="224" name="テキスト ボックス 223">
            <a:extLst>
              <a:ext uri="{FF2B5EF4-FFF2-40B4-BE49-F238E27FC236}">
                <a16:creationId xmlns:a16="http://schemas.microsoft.com/office/drawing/2014/main" id="{277F77B3-8B77-3483-F132-C24BFFF808F4}"/>
              </a:ext>
            </a:extLst>
          </xdr:cNvPr>
          <xdr:cNvSpPr txBox="1">
            <a:spLocks/>
          </xdr:cNvSpPr>
        </xdr:nvSpPr>
        <xdr:spPr>
          <a:xfrm>
            <a:off x="10622750" y="5831681"/>
            <a:ext cx="418704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G.L</a:t>
            </a:r>
            <a:endParaRPr kumimoji="1" lang="ja-JP" altLang="en-US" sz="1400"/>
          </a:p>
        </xdr:txBody>
      </xdr:sp>
      <xdr:cxnSp macro="">
        <xdr:nvCxnSpPr>
          <xdr:cNvPr id="225" name="直線コネクタ 224">
            <a:extLst>
              <a:ext uri="{FF2B5EF4-FFF2-40B4-BE49-F238E27FC236}">
                <a16:creationId xmlns:a16="http://schemas.microsoft.com/office/drawing/2014/main" id="{5B6C35C4-7F24-1FFF-AA13-4FE8FD572C08}"/>
              </a:ext>
            </a:extLst>
          </xdr:cNvPr>
          <xdr:cNvCxnSpPr/>
        </xdr:nvCxnSpPr>
        <xdr:spPr>
          <a:xfrm>
            <a:off x="10017916" y="6072195"/>
            <a:ext cx="3086103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6" name="直線コネクタ 225">
            <a:extLst>
              <a:ext uri="{FF2B5EF4-FFF2-40B4-BE49-F238E27FC236}">
                <a16:creationId xmlns:a16="http://schemas.microsoft.com/office/drawing/2014/main" id="{3C940BEF-8670-0E7A-B48D-0C8B9F6B9582}"/>
              </a:ext>
            </a:extLst>
          </xdr:cNvPr>
          <xdr:cNvCxnSpPr/>
        </xdr:nvCxnSpPr>
        <xdr:spPr>
          <a:xfrm>
            <a:off x="9877425" y="5943599"/>
            <a:ext cx="0" cy="121444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7" name="直線コネクタ 226">
            <a:extLst>
              <a:ext uri="{FF2B5EF4-FFF2-40B4-BE49-F238E27FC236}">
                <a16:creationId xmlns:a16="http://schemas.microsoft.com/office/drawing/2014/main" id="{98D23716-E846-24D4-DB2B-D8E0D78E95EC}"/>
              </a:ext>
            </a:extLst>
          </xdr:cNvPr>
          <xdr:cNvCxnSpPr/>
        </xdr:nvCxnSpPr>
        <xdr:spPr>
          <a:xfrm>
            <a:off x="9958392" y="6010275"/>
            <a:ext cx="0" cy="59534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8" name="直線コネクタ 227">
            <a:extLst>
              <a:ext uri="{FF2B5EF4-FFF2-40B4-BE49-F238E27FC236}">
                <a16:creationId xmlns:a16="http://schemas.microsoft.com/office/drawing/2014/main" id="{F9C2B3FF-D45B-E543-B358-F256D1EF6C9D}"/>
              </a:ext>
            </a:extLst>
          </xdr:cNvPr>
          <xdr:cNvCxnSpPr/>
        </xdr:nvCxnSpPr>
        <xdr:spPr>
          <a:xfrm>
            <a:off x="9796465" y="6010274"/>
            <a:ext cx="0" cy="59534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9" name="テキスト ボックス 228">
            <a:extLst>
              <a:ext uri="{FF2B5EF4-FFF2-40B4-BE49-F238E27FC236}">
                <a16:creationId xmlns:a16="http://schemas.microsoft.com/office/drawing/2014/main" id="{C9ED1CB8-1104-33F1-76BC-B6BFAAB37325}"/>
              </a:ext>
            </a:extLst>
          </xdr:cNvPr>
          <xdr:cNvSpPr txBox="1">
            <a:spLocks/>
          </xdr:cNvSpPr>
        </xdr:nvSpPr>
        <xdr:spPr>
          <a:xfrm rot="16200000">
            <a:off x="12779819" y="6364128"/>
            <a:ext cx="453816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300</a:t>
            </a:r>
            <a:endParaRPr kumimoji="1" lang="ja-JP" altLang="en-US" sz="1400"/>
          </a:p>
        </xdr:txBody>
      </xdr:sp>
      <xdr:cxnSp macro="">
        <xdr:nvCxnSpPr>
          <xdr:cNvPr id="230" name="直線矢印コネクタ 229">
            <a:extLst>
              <a:ext uri="{FF2B5EF4-FFF2-40B4-BE49-F238E27FC236}">
                <a16:creationId xmlns:a16="http://schemas.microsoft.com/office/drawing/2014/main" id="{63F502AC-959D-7E9F-2EB6-762BE7304D11}"/>
              </a:ext>
            </a:extLst>
          </xdr:cNvPr>
          <xdr:cNvCxnSpPr/>
        </xdr:nvCxnSpPr>
        <xdr:spPr>
          <a:xfrm>
            <a:off x="13099733" y="5932170"/>
            <a:ext cx="0" cy="140494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none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1" name="直線矢印コネクタ 230">
            <a:extLst>
              <a:ext uri="{FF2B5EF4-FFF2-40B4-BE49-F238E27FC236}">
                <a16:creationId xmlns:a16="http://schemas.microsoft.com/office/drawing/2014/main" id="{ADC489C0-2127-557A-CBFB-F07188D0C1C3}"/>
              </a:ext>
            </a:extLst>
          </xdr:cNvPr>
          <xdr:cNvCxnSpPr/>
        </xdr:nvCxnSpPr>
        <xdr:spPr>
          <a:xfrm>
            <a:off x="13099733" y="6276499"/>
            <a:ext cx="0" cy="38862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2" name="直線矢印コネクタ 231">
            <a:extLst>
              <a:ext uri="{FF2B5EF4-FFF2-40B4-BE49-F238E27FC236}">
                <a16:creationId xmlns:a16="http://schemas.microsoft.com/office/drawing/2014/main" id="{9735FAB6-D66C-B967-FCD8-C58098FE1A7E}"/>
              </a:ext>
            </a:extLst>
          </xdr:cNvPr>
          <xdr:cNvCxnSpPr/>
        </xdr:nvCxnSpPr>
        <xdr:spPr>
          <a:xfrm>
            <a:off x="13099733" y="6067425"/>
            <a:ext cx="0" cy="207645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3" name="直線コネクタ 232">
            <a:extLst>
              <a:ext uri="{FF2B5EF4-FFF2-40B4-BE49-F238E27FC236}">
                <a16:creationId xmlns:a16="http://schemas.microsoft.com/office/drawing/2014/main" id="{BA9F40D2-9FD1-9F50-9AC6-7B8BC269F276}"/>
              </a:ext>
            </a:extLst>
          </xdr:cNvPr>
          <xdr:cNvCxnSpPr/>
        </xdr:nvCxnSpPr>
        <xdr:spPr>
          <a:xfrm>
            <a:off x="12224385" y="6275077"/>
            <a:ext cx="879157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4" name="正方形/長方形 233">
            <a:extLst>
              <a:ext uri="{FF2B5EF4-FFF2-40B4-BE49-F238E27FC236}">
                <a16:creationId xmlns:a16="http://schemas.microsoft.com/office/drawing/2014/main" id="{8A3BCB58-6D43-7C34-1F61-C91754C7CBFB}"/>
              </a:ext>
            </a:extLst>
          </xdr:cNvPr>
          <xdr:cNvSpPr/>
        </xdr:nvSpPr>
        <xdr:spPr>
          <a:xfrm>
            <a:off x="11861022" y="6274589"/>
            <a:ext cx="328612" cy="759619"/>
          </a:xfrm>
          <a:prstGeom prst="rect">
            <a:avLst/>
          </a:prstGeom>
          <a:noFill/>
          <a:ln w="12700">
            <a:solidFill>
              <a:schemeClr val="tx1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5" name="直角三角形 234">
            <a:extLst>
              <a:ext uri="{FF2B5EF4-FFF2-40B4-BE49-F238E27FC236}">
                <a16:creationId xmlns:a16="http://schemas.microsoft.com/office/drawing/2014/main" id="{F1AE250A-432A-AB07-7B88-7A20898C7242}"/>
              </a:ext>
            </a:extLst>
          </xdr:cNvPr>
          <xdr:cNvSpPr/>
        </xdr:nvSpPr>
        <xdr:spPr>
          <a:xfrm>
            <a:off x="12082475" y="6131714"/>
            <a:ext cx="64298" cy="142877"/>
          </a:xfrm>
          <a:prstGeom prst="rtTriangl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6" name="直角三角形 235">
            <a:extLst>
              <a:ext uri="{FF2B5EF4-FFF2-40B4-BE49-F238E27FC236}">
                <a16:creationId xmlns:a16="http://schemas.microsoft.com/office/drawing/2014/main" id="{0441B18A-10BE-2449-1B2C-A3497C9063F6}"/>
              </a:ext>
            </a:extLst>
          </xdr:cNvPr>
          <xdr:cNvSpPr/>
        </xdr:nvSpPr>
        <xdr:spPr>
          <a:xfrm flipH="1">
            <a:off x="11906266" y="6129337"/>
            <a:ext cx="64286" cy="142877"/>
          </a:xfrm>
          <a:prstGeom prst="rtTriangle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7" name="矢印: 折線 236">
            <a:extLst>
              <a:ext uri="{FF2B5EF4-FFF2-40B4-BE49-F238E27FC236}">
                <a16:creationId xmlns:a16="http://schemas.microsoft.com/office/drawing/2014/main" id="{801851E9-033F-64C0-CF61-B7424C3EA763}"/>
              </a:ext>
            </a:extLst>
          </xdr:cNvPr>
          <xdr:cNvSpPr/>
        </xdr:nvSpPr>
        <xdr:spPr>
          <a:xfrm rot="16200000">
            <a:off x="11906265" y="6534141"/>
            <a:ext cx="109538" cy="57157"/>
          </a:xfrm>
          <a:prstGeom prst="bentArrow">
            <a:avLst>
              <a:gd name="adj1" fmla="val 25000"/>
              <a:gd name="adj2" fmla="val 20098"/>
              <a:gd name="adj3" fmla="val 0"/>
              <a:gd name="adj4" fmla="val 77750"/>
            </a:avLst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38" name="矢印: 折線 237">
            <a:extLst>
              <a:ext uri="{FF2B5EF4-FFF2-40B4-BE49-F238E27FC236}">
                <a16:creationId xmlns:a16="http://schemas.microsoft.com/office/drawing/2014/main" id="{F8BA4DFC-16DD-BF7A-A1D4-567AFA1E1D86}"/>
              </a:ext>
            </a:extLst>
          </xdr:cNvPr>
          <xdr:cNvSpPr/>
        </xdr:nvSpPr>
        <xdr:spPr>
          <a:xfrm rot="16200000" flipV="1">
            <a:off x="12038426" y="6535337"/>
            <a:ext cx="109538" cy="54760"/>
          </a:xfrm>
          <a:prstGeom prst="bentArrow">
            <a:avLst>
              <a:gd name="adj1" fmla="val 25000"/>
              <a:gd name="adj2" fmla="val 20098"/>
              <a:gd name="adj3" fmla="val 0"/>
              <a:gd name="adj4" fmla="val 77750"/>
            </a:avLst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239" name="直線コネクタ 238">
            <a:extLst>
              <a:ext uri="{FF2B5EF4-FFF2-40B4-BE49-F238E27FC236}">
                <a16:creationId xmlns:a16="http://schemas.microsoft.com/office/drawing/2014/main" id="{BCF7EB71-9C25-364C-2769-82E321FFC7D2}"/>
              </a:ext>
            </a:extLst>
          </xdr:cNvPr>
          <xdr:cNvCxnSpPr/>
        </xdr:nvCxnSpPr>
        <xdr:spPr>
          <a:xfrm flipV="1">
            <a:off x="11937222" y="6274589"/>
            <a:ext cx="0" cy="202406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0" name="直線コネクタ 239">
            <a:extLst>
              <a:ext uri="{FF2B5EF4-FFF2-40B4-BE49-F238E27FC236}">
                <a16:creationId xmlns:a16="http://schemas.microsoft.com/office/drawing/2014/main" id="{A1AF5A13-A653-5E55-5FBD-AC4D98A6D084}"/>
              </a:ext>
            </a:extLst>
          </xdr:cNvPr>
          <xdr:cNvCxnSpPr/>
        </xdr:nvCxnSpPr>
        <xdr:spPr>
          <a:xfrm flipV="1">
            <a:off x="11953891" y="6274589"/>
            <a:ext cx="0" cy="202406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1" name="直線コネクタ 240">
            <a:extLst>
              <a:ext uri="{FF2B5EF4-FFF2-40B4-BE49-F238E27FC236}">
                <a16:creationId xmlns:a16="http://schemas.microsoft.com/office/drawing/2014/main" id="{1080EFC8-6EFF-A78F-3CCE-56CEA2E9FB97}"/>
              </a:ext>
            </a:extLst>
          </xdr:cNvPr>
          <xdr:cNvCxnSpPr/>
        </xdr:nvCxnSpPr>
        <xdr:spPr>
          <a:xfrm flipV="1">
            <a:off x="12101527" y="6274589"/>
            <a:ext cx="0" cy="202406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2" name="直線コネクタ 241">
            <a:extLst>
              <a:ext uri="{FF2B5EF4-FFF2-40B4-BE49-F238E27FC236}">
                <a16:creationId xmlns:a16="http://schemas.microsoft.com/office/drawing/2014/main" id="{3E83C0F7-E9D6-4C6B-6C98-7F68C2BD2FC6}"/>
              </a:ext>
            </a:extLst>
          </xdr:cNvPr>
          <xdr:cNvCxnSpPr/>
        </xdr:nvCxnSpPr>
        <xdr:spPr>
          <a:xfrm flipV="1">
            <a:off x="12118196" y="6274589"/>
            <a:ext cx="0" cy="202406"/>
          </a:xfrm>
          <a:prstGeom prst="line">
            <a:avLst/>
          </a:prstGeom>
          <a:ln w="63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3" name="直線コネクタ 242">
            <a:extLst>
              <a:ext uri="{FF2B5EF4-FFF2-40B4-BE49-F238E27FC236}">
                <a16:creationId xmlns:a16="http://schemas.microsoft.com/office/drawing/2014/main" id="{EDAB9830-F692-242C-0506-BAD6B123BFB6}"/>
              </a:ext>
            </a:extLst>
          </xdr:cNvPr>
          <xdr:cNvCxnSpPr/>
        </xdr:nvCxnSpPr>
        <xdr:spPr>
          <a:xfrm>
            <a:off x="11994379" y="6341272"/>
            <a:ext cx="64287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4" name="直線コネクタ 243">
            <a:extLst>
              <a:ext uri="{FF2B5EF4-FFF2-40B4-BE49-F238E27FC236}">
                <a16:creationId xmlns:a16="http://schemas.microsoft.com/office/drawing/2014/main" id="{137A4D0E-D7B9-83EB-E15D-CDFFD619ABDB}"/>
              </a:ext>
            </a:extLst>
          </xdr:cNvPr>
          <xdr:cNvCxnSpPr/>
        </xdr:nvCxnSpPr>
        <xdr:spPr>
          <a:xfrm>
            <a:off x="11994375" y="6510339"/>
            <a:ext cx="64287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5" name="直線コネクタ 244">
            <a:extLst>
              <a:ext uri="{FF2B5EF4-FFF2-40B4-BE49-F238E27FC236}">
                <a16:creationId xmlns:a16="http://schemas.microsoft.com/office/drawing/2014/main" id="{200AFAC4-E073-C444-76F7-3BB8EEA66083}"/>
              </a:ext>
            </a:extLst>
          </xdr:cNvPr>
          <xdr:cNvCxnSpPr/>
        </xdr:nvCxnSpPr>
        <xdr:spPr>
          <a:xfrm>
            <a:off x="12084867" y="6505576"/>
            <a:ext cx="52379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6" name="直線コネクタ 245">
            <a:extLst>
              <a:ext uri="{FF2B5EF4-FFF2-40B4-BE49-F238E27FC236}">
                <a16:creationId xmlns:a16="http://schemas.microsoft.com/office/drawing/2014/main" id="{6EE5CDA3-F260-A5B4-E55C-EED8D47A82CB}"/>
              </a:ext>
            </a:extLst>
          </xdr:cNvPr>
          <xdr:cNvCxnSpPr/>
        </xdr:nvCxnSpPr>
        <xdr:spPr>
          <a:xfrm>
            <a:off x="12084872" y="6341264"/>
            <a:ext cx="52379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7" name="直線コネクタ 246">
            <a:extLst>
              <a:ext uri="{FF2B5EF4-FFF2-40B4-BE49-F238E27FC236}">
                <a16:creationId xmlns:a16="http://schemas.microsoft.com/office/drawing/2014/main" id="{B6B3BC24-B8E6-94F7-5F40-ABB804C3163A}"/>
              </a:ext>
            </a:extLst>
          </xdr:cNvPr>
          <xdr:cNvCxnSpPr/>
        </xdr:nvCxnSpPr>
        <xdr:spPr>
          <a:xfrm>
            <a:off x="11915796" y="6505573"/>
            <a:ext cx="52379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8" name="直線コネクタ 247">
            <a:extLst>
              <a:ext uri="{FF2B5EF4-FFF2-40B4-BE49-F238E27FC236}">
                <a16:creationId xmlns:a16="http://schemas.microsoft.com/office/drawing/2014/main" id="{AAD9C1C7-F61E-63B8-6ED4-18BDDBE2EF97}"/>
              </a:ext>
            </a:extLst>
          </xdr:cNvPr>
          <xdr:cNvCxnSpPr/>
        </xdr:nvCxnSpPr>
        <xdr:spPr>
          <a:xfrm>
            <a:off x="11915801" y="6341261"/>
            <a:ext cx="52379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9" name="直線コネクタ 248">
            <a:extLst>
              <a:ext uri="{FF2B5EF4-FFF2-40B4-BE49-F238E27FC236}">
                <a16:creationId xmlns:a16="http://schemas.microsoft.com/office/drawing/2014/main" id="{48EEA944-9B0B-E8F5-85DA-70FB6C94A9BE}"/>
              </a:ext>
            </a:extLst>
          </xdr:cNvPr>
          <xdr:cNvCxnSpPr/>
        </xdr:nvCxnSpPr>
        <xdr:spPr>
          <a:xfrm>
            <a:off x="11863403" y="6979448"/>
            <a:ext cx="328612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0" name="直線矢印コネクタ 249">
            <a:extLst>
              <a:ext uri="{FF2B5EF4-FFF2-40B4-BE49-F238E27FC236}">
                <a16:creationId xmlns:a16="http://schemas.microsoft.com/office/drawing/2014/main" id="{DAA02199-FDCF-5340-21AE-D59871A10438}"/>
              </a:ext>
            </a:extLst>
          </xdr:cNvPr>
          <xdr:cNvCxnSpPr/>
        </xdr:nvCxnSpPr>
        <xdr:spPr>
          <a:xfrm>
            <a:off x="12025082" y="5732859"/>
            <a:ext cx="0" cy="1388232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prstDash val="lgDashDot"/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1" name="楕円 250">
            <a:extLst>
              <a:ext uri="{FF2B5EF4-FFF2-40B4-BE49-F238E27FC236}">
                <a16:creationId xmlns:a16="http://schemas.microsoft.com/office/drawing/2014/main" id="{BF10F0A4-ACAB-CB06-E3B3-48D12ADA6AEC}"/>
              </a:ext>
            </a:extLst>
          </xdr:cNvPr>
          <xdr:cNvSpPr/>
        </xdr:nvSpPr>
        <xdr:spPr>
          <a:xfrm rot="1800000">
            <a:off x="11871985" y="6980879"/>
            <a:ext cx="36000" cy="540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52" name="楕円 251">
            <a:extLst>
              <a:ext uri="{FF2B5EF4-FFF2-40B4-BE49-F238E27FC236}">
                <a16:creationId xmlns:a16="http://schemas.microsoft.com/office/drawing/2014/main" id="{A6865083-953A-DB61-D4D0-7425F60517FC}"/>
              </a:ext>
            </a:extLst>
          </xdr:cNvPr>
          <xdr:cNvSpPr/>
        </xdr:nvSpPr>
        <xdr:spPr>
          <a:xfrm rot="1800000">
            <a:off x="11912467" y="6983260"/>
            <a:ext cx="36000" cy="540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53" name="楕円 252">
            <a:extLst>
              <a:ext uri="{FF2B5EF4-FFF2-40B4-BE49-F238E27FC236}">
                <a16:creationId xmlns:a16="http://schemas.microsoft.com/office/drawing/2014/main" id="{CC55FAAB-ADC6-38DE-FABC-46473F4FAE30}"/>
              </a:ext>
            </a:extLst>
          </xdr:cNvPr>
          <xdr:cNvSpPr/>
        </xdr:nvSpPr>
        <xdr:spPr>
          <a:xfrm rot="1800000">
            <a:off x="11955328" y="6983260"/>
            <a:ext cx="36000" cy="540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54" name="楕円 253">
            <a:extLst>
              <a:ext uri="{FF2B5EF4-FFF2-40B4-BE49-F238E27FC236}">
                <a16:creationId xmlns:a16="http://schemas.microsoft.com/office/drawing/2014/main" id="{18F2AA1B-1C7E-1F62-63B6-66C1BBFEF64C}"/>
              </a:ext>
            </a:extLst>
          </xdr:cNvPr>
          <xdr:cNvSpPr/>
        </xdr:nvSpPr>
        <xdr:spPr>
          <a:xfrm rot="1800000">
            <a:off x="12062481" y="6980877"/>
            <a:ext cx="36000" cy="540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55" name="楕円 254">
            <a:extLst>
              <a:ext uri="{FF2B5EF4-FFF2-40B4-BE49-F238E27FC236}">
                <a16:creationId xmlns:a16="http://schemas.microsoft.com/office/drawing/2014/main" id="{499B3B2E-1C7C-FED0-5861-7EAC866E0406}"/>
              </a:ext>
            </a:extLst>
          </xdr:cNvPr>
          <xdr:cNvSpPr/>
        </xdr:nvSpPr>
        <xdr:spPr>
          <a:xfrm rot="1800000">
            <a:off x="12102963" y="6983258"/>
            <a:ext cx="36000" cy="540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256" name="楕円 255">
            <a:extLst>
              <a:ext uri="{FF2B5EF4-FFF2-40B4-BE49-F238E27FC236}">
                <a16:creationId xmlns:a16="http://schemas.microsoft.com/office/drawing/2014/main" id="{0672F638-F3B8-53C6-34B8-8C4CC18D1325}"/>
              </a:ext>
            </a:extLst>
          </xdr:cNvPr>
          <xdr:cNvSpPr/>
        </xdr:nvSpPr>
        <xdr:spPr>
          <a:xfrm rot="1800000">
            <a:off x="12145824" y="6983258"/>
            <a:ext cx="36000" cy="54000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257" name="直線コネクタ 256">
            <a:extLst>
              <a:ext uri="{FF2B5EF4-FFF2-40B4-BE49-F238E27FC236}">
                <a16:creationId xmlns:a16="http://schemas.microsoft.com/office/drawing/2014/main" id="{9D7B3269-0C70-3F44-508B-398FCB984913}"/>
              </a:ext>
            </a:extLst>
          </xdr:cNvPr>
          <xdr:cNvCxnSpPr/>
        </xdr:nvCxnSpPr>
        <xdr:spPr>
          <a:xfrm>
            <a:off x="12027709" y="6150762"/>
            <a:ext cx="0" cy="121444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8" name="直線コネクタ 257">
            <a:extLst>
              <a:ext uri="{FF2B5EF4-FFF2-40B4-BE49-F238E27FC236}">
                <a16:creationId xmlns:a16="http://schemas.microsoft.com/office/drawing/2014/main" id="{4FF5C711-C8BE-A30B-465D-137898C603D5}"/>
              </a:ext>
            </a:extLst>
          </xdr:cNvPr>
          <xdr:cNvCxnSpPr/>
        </xdr:nvCxnSpPr>
        <xdr:spPr>
          <a:xfrm>
            <a:off x="12108676" y="6210295"/>
            <a:ext cx="0" cy="59534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9" name="直線コネクタ 258">
            <a:extLst>
              <a:ext uri="{FF2B5EF4-FFF2-40B4-BE49-F238E27FC236}">
                <a16:creationId xmlns:a16="http://schemas.microsoft.com/office/drawing/2014/main" id="{7E2EEF75-5E56-0986-10D1-7FA9A8390094}"/>
              </a:ext>
            </a:extLst>
          </xdr:cNvPr>
          <xdr:cNvCxnSpPr/>
        </xdr:nvCxnSpPr>
        <xdr:spPr>
          <a:xfrm>
            <a:off x="11946749" y="6210294"/>
            <a:ext cx="0" cy="59534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0" name="直線コネクタ 259">
            <a:extLst>
              <a:ext uri="{FF2B5EF4-FFF2-40B4-BE49-F238E27FC236}">
                <a16:creationId xmlns:a16="http://schemas.microsoft.com/office/drawing/2014/main" id="{C197A0FF-1C05-8978-268A-090C5A69F362}"/>
              </a:ext>
            </a:extLst>
          </xdr:cNvPr>
          <xdr:cNvCxnSpPr/>
        </xdr:nvCxnSpPr>
        <xdr:spPr>
          <a:xfrm flipV="1">
            <a:off x="12011053" y="5717377"/>
            <a:ext cx="376237" cy="319087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1" name="直線コネクタ 260">
            <a:extLst>
              <a:ext uri="{FF2B5EF4-FFF2-40B4-BE49-F238E27FC236}">
                <a16:creationId xmlns:a16="http://schemas.microsoft.com/office/drawing/2014/main" id="{BF9A1D70-BBD2-D251-4A6C-E064D28D8D6B}"/>
              </a:ext>
            </a:extLst>
          </xdr:cNvPr>
          <xdr:cNvCxnSpPr/>
        </xdr:nvCxnSpPr>
        <xdr:spPr>
          <a:xfrm flipV="1">
            <a:off x="12122976" y="5714992"/>
            <a:ext cx="376237" cy="319087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2" name="直線矢印コネクタ 261">
            <a:extLst>
              <a:ext uri="{FF2B5EF4-FFF2-40B4-BE49-F238E27FC236}">
                <a16:creationId xmlns:a16="http://schemas.microsoft.com/office/drawing/2014/main" id="{5F558392-A944-4C57-7D03-719FD3F6AE90}"/>
              </a:ext>
            </a:extLst>
          </xdr:cNvPr>
          <xdr:cNvCxnSpPr/>
        </xdr:nvCxnSpPr>
        <xdr:spPr>
          <a:xfrm>
            <a:off x="12263465" y="5714995"/>
            <a:ext cx="123825" cy="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none"/>
            <a:tailEnd type="stealt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3" name="直線矢印コネクタ 262">
            <a:extLst>
              <a:ext uri="{FF2B5EF4-FFF2-40B4-BE49-F238E27FC236}">
                <a16:creationId xmlns:a16="http://schemas.microsoft.com/office/drawing/2014/main" id="{8A74C423-AFC7-1E29-628A-063DF3AC6244}"/>
              </a:ext>
            </a:extLst>
          </xdr:cNvPr>
          <xdr:cNvCxnSpPr/>
        </xdr:nvCxnSpPr>
        <xdr:spPr>
          <a:xfrm>
            <a:off x="12496831" y="5714991"/>
            <a:ext cx="742947" cy="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  <a:headEnd type="stealth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4" name="直線コネクタ 263">
            <a:extLst>
              <a:ext uri="{FF2B5EF4-FFF2-40B4-BE49-F238E27FC236}">
                <a16:creationId xmlns:a16="http://schemas.microsoft.com/office/drawing/2014/main" id="{DC29A5B4-E403-D189-D839-5498F941FE64}"/>
              </a:ext>
            </a:extLst>
          </xdr:cNvPr>
          <xdr:cNvCxnSpPr/>
        </xdr:nvCxnSpPr>
        <xdr:spPr>
          <a:xfrm>
            <a:off x="12382528" y="5715002"/>
            <a:ext cx="121443" cy="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5" name="テキスト ボックス 264">
            <a:extLst>
              <a:ext uri="{FF2B5EF4-FFF2-40B4-BE49-F238E27FC236}">
                <a16:creationId xmlns:a16="http://schemas.microsoft.com/office/drawing/2014/main" id="{2A9BA940-085D-36AA-0FBD-B20670DFC417}"/>
              </a:ext>
            </a:extLst>
          </xdr:cNvPr>
          <xdr:cNvSpPr txBox="1">
            <a:spLocks/>
          </xdr:cNvSpPr>
        </xdr:nvSpPr>
        <xdr:spPr>
          <a:xfrm>
            <a:off x="12670656" y="5474486"/>
            <a:ext cx="675057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d4x4.0</a:t>
            </a:r>
            <a:endParaRPr kumimoji="1" lang="ja-JP" altLang="en-US" sz="1400"/>
          </a:p>
        </xdr:txBody>
      </xdr:sp>
      <xdr:sp macro="" textlink="">
        <xdr:nvSpPr>
          <xdr:cNvPr id="266" name="テキスト ボックス 265">
            <a:extLst>
              <a:ext uri="{FF2B5EF4-FFF2-40B4-BE49-F238E27FC236}">
                <a16:creationId xmlns:a16="http://schemas.microsoft.com/office/drawing/2014/main" id="{17618FE5-30D8-6C51-29C4-84B72790AE3B}"/>
              </a:ext>
            </a:extLst>
          </xdr:cNvPr>
          <xdr:cNvSpPr txBox="1">
            <a:spLocks/>
          </xdr:cNvSpPr>
        </xdr:nvSpPr>
        <xdr:spPr>
          <a:xfrm>
            <a:off x="12463492" y="5857864"/>
            <a:ext cx="325730" cy="3284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▽</a:t>
            </a:r>
          </a:p>
        </xdr:txBody>
      </xdr:sp>
      <xdr:sp macro="" textlink="">
        <xdr:nvSpPr>
          <xdr:cNvPr id="267" name="テキスト ボックス 266">
            <a:extLst>
              <a:ext uri="{FF2B5EF4-FFF2-40B4-BE49-F238E27FC236}">
                <a16:creationId xmlns:a16="http://schemas.microsoft.com/office/drawing/2014/main" id="{D1E6ECC8-B076-3A7E-5A08-B2F5D4E6EFCB}"/>
              </a:ext>
            </a:extLst>
          </xdr:cNvPr>
          <xdr:cNvSpPr txBox="1">
            <a:spLocks/>
          </xdr:cNvSpPr>
        </xdr:nvSpPr>
        <xdr:spPr>
          <a:xfrm>
            <a:off x="12608749" y="5831675"/>
            <a:ext cx="418704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1400"/>
              <a:t>G.L</a:t>
            </a:r>
            <a:endParaRPr kumimoji="1" lang="ja-JP" altLang="en-US" sz="1400"/>
          </a:p>
        </xdr:txBody>
      </xdr:sp>
      <xdr:sp macro="" textlink="">
        <xdr:nvSpPr>
          <xdr:cNvPr id="268" name="円弧 267">
            <a:extLst>
              <a:ext uri="{FF2B5EF4-FFF2-40B4-BE49-F238E27FC236}">
                <a16:creationId xmlns:a16="http://schemas.microsoft.com/office/drawing/2014/main" id="{972398A4-B00D-4EDE-D067-C7AE16A927AF}"/>
              </a:ext>
            </a:extLst>
          </xdr:cNvPr>
          <xdr:cNvSpPr/>
        </xdr:nvSpPr>
        <xdr:spPr>
          <a:xfrm rot="8100000">
            <a:off x="12007170" y="5720884"/>
            <a:ext cx="90621" cy="90621"/>
          </a:xfrm>
          <a:prstGeom prst="arc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9" name="円弧 268">
            <a:extLst>
              <a:ext uri="{FF2B5EF4-FFF2-40B4-BE49-F238E27FC236}">
                <a16:creationId xmlns:a16="http://schemas.microsoft.com/office/drawing/2014/main" id="{B6874502-1E6C-6AF6-D809-93E320A4489C}"/>
              </a:ext>
            </a:extLst>
          </xdr:cNvPr>
          <xdr:cNvSpPr/>
        </xdr:nvSpPr>
        <xdr:spPr>
          <a:xfrm rot="18900000">
            <a:off x="11954780" y="5794699"/>
            <a:ext cx="90621" cy="90621"/>
          </a:xfrm>
          <a:prstGeom prst="arc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0" name="円弧 269">
            <a:extLst>
              <a:ext uri="{FF2B5EF4-FFF2-40B4-BE49-F238E27FC236}">
                <a16:creationId xmlns:a16="http://schemas.microsoft.com/office/drawing/2014/main" id="{99ED74E9-8248-0976-8340-94A2D76FBB85}"/>
              </a:ext>
            </a:extLst>
          </xdr:cNvPr>
          <xdr:cNvSpPr/>
        </xdr:nvSpPr>
        <xdr:spPr>
          <a:xfrm rot="18900000">
            <a:off x="12004784" y="5789937"/>
            <a:ext cx="90621" cy="90621"/>
          </a:xfrm>
          <a:prstGeom prst="arc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271" name="直線コネクタ 270">
            <a:extLst>
              <a:ext uri="{FF2B5EF4-FFF2-40B4-BE49-F238E27FC236}">
                <a16:creationId xmlns:a16="http://schemas.microsoft.com/office/drawing/2014/main" id="{720B89A0-350B-924E-748E-7B25DE8DB4C7}"/>
              </a:ext>
            </a:extLst>
          </xdr:cNvPr>
          <xdr:cNvCxnSpPr/>
        </xdr:nvCxnSpPr>
        <xdr:spPr>
          <a:xfrm>
            <a:off x="11970541" y="5800725"/>
            <a:ext cx="0" cy="47625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2" name="直線コネクタ 271">
            <a:extLst>
              <a:ext uri="{FF2B5EF4-FFF2-40B4-BE49-F238E27FC236}">
                <a16:creationId xmlns:a16="http://schemas.microsoft.com/office/drawing/2014/main" id="{BF67FE6D-729C-AC03-1334-14D6C3EACCB0}"/>
              </a:ext>
            </a:extLst>
          </xdr:cNvPr>
          <xdr:cNvCxnSpPr/>
        </xdr:nvCxnSpPr>
        <xdr:spPr>
          <a:xfrm>
            <a:off x="12082464" y="5800729"/>
            <a:ext cx="0" cy="47625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3" name="直線コネクタ 272">
            <a:extLst>
              <a:ext uri="{FF2B5EF4-FFF2-40B4-BE49-F238E27FC236}">
                <a16:creationId xmlns:a16="http://schemas.microsoft.com/office/drawing/2014/main" id="{B1566741-9D26-D754-E149-B2460FAFAD50}"/>
              </a:ext>
            </a:extLst>
          </xdr:cNvPr>
          <xdr:cNvCxnSpPr/>
        </xdr:nvCxnSpPr>
        <xdr:spPr>
          <a:xfrm>
            <a:off x="11972929" y="6274598"/>
            <a:ext cx="111931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4" name="直線コネクタ 273">
            <a:extLst>
              <a:ext uri="{FF2B5EF4-FFF2-40B4-BE49-F238E27FC236}">
                <a16:creationId xmlns:a16="http://schemas.microsoft.com/office/drawing/2014/main" id="{AC219F07-EBD2-04E5-B0C1-9DFF1BF5403A}"/>
              </a:ext>
            </a:extLst>
          </xdr:cNvPr>
          <xdr:cNvCxnSpPr/>
        </xdr:nvCxnSpPr>
        <xdr:spPr>
          <a:xfrm>
            <a:off x="11458575" y="6069807"/>
            <a:ext cx="61912" cy="61912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5" name="直線コネクタ 274">
            <a:extLst>
              <a:ext uri="{FF2B5EF4-FFF2-40B4-BE49-F238E27FC236}">
                <a16:creationId xmlns:a16="http://schemas.microsoft.com/office/drawing/2014/main" id="{7FDC2A67-B64F-CCE3-6C36-C757EEF66FC0}"/>
              </a:ext>
            </a:extLst>
          </xdr:cNvPr>
          <xdr:cNvCxnSpPr/>
        </xdr:nvCxnSpPr>
        <xdr:spPr>
          <a:xfrm>
            <a:off x="11620500" y="6069803"/>
            <a:ext cx="61912" cy="61912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6" name="直線コネクタ 275">
            <a:extLst>
              <a:ext uri="{FF2B5EF4-FFF2-40B4-BE49-F238E27FC236}">
                <a16:creationId xmlns:a16="http://schemas.microsoft.com/office/drawing/2014/main" id="{378A7C5E-3190-8B8D-91CA-B681B9D86A38}"/>
              </a:ext>
            </a:extLst>
          </xdr:cNvPr>
          <xdr:cNvCxnSpPr/>
        </xdr:nvCxnSpPr>
        <xdr:spPr>
          <a:xfrm>
            <a:off x="11777662" y="6069803"/>
            <a:ext cx="61912" cy="61912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7" name="直線コネクタ 276">
            <a:extLst>
              <a:ext uri="{FF2B5EF4-FFF2-40B4-BE49-F238E27FC236}">
                <a16:creationId xmlns:a16="http://schemas.microsoft.com/office/drawing/2014/main" id="{93C30B2A-FFBB-A3C5-7094-59AD86F801E8}"/>
              </a:ext>
            </a:extLst>
          </xdr:cNvPr>
          <xdr:cNvCxnSpPr/>
        </xdr:nvCxnSpPr>
        <xdr:spPr>
          <a:xfrm>
            <a:off x="11520484" y="6072190"/>
            <a:ext cx="28579" cy="28579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8" name="直線コネクタ 277">
            <a:extLst>
              <a:ext uri="{FF2B5EF4-FFF2-40B4-BE49-F238E27FC236}">
                <a16:creationId xmlns:a16="http://schemas.microsoft.com/office/drawing/2014/main" id="{B42DB13F-7711-C94E-693B-141B8EB8B2AC}"/>
              </a:ext>
            </a:extLst>
          </xdr:cNvPr>
          <xdr:cNvCxnSpPr/>
        </xdr:nvCxnSpPr>
        <xdr:spPr>
          <a:xfrm>
            <a:off x="11834811" y="6072193"/>
            <a:ext cx="28579" cy="28579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9" name="直線コネクタ 278">
            <a:extLst>
              <a:ext uri="{FF2B5EF4-FFF2-40B4-BE49-F238E27FC236}">
                <a16:creationId xmlns:a16="http://schemas.microsoft.com/office/drawing/2014/main" id="{60ECFC83-1045-CD65-19A3-3A8CA554DBF6}"/>
              </a:ext>
            </a:extLst>
          </xdr:cNvPr>
          <xdr:cNvCxnSpPr/>
        </xdr:nvCxnSpPr>
        <xdr:spPr>
          <a:xfrm>
            <a:off x="11680027" y="6072188"/>
            <a:ext cx="28579" cy="28579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0" name="直線コネクタ 279">
            <a:extLst>
              <a:ext uri="{FF2B5EF4-FFF2-40B4-BE49-F238E27FC236}">
                <a16:creationId xmlns:a16="http://schemas.microsoft.com/office/drawing/2014/main" id="{41F13224-753F-4E1D-F620-883CE69E50AA}"/>
              </a:ext>
            </a:extLst>
          </xdr:cNvPr>
          <xdr:cNvCxnSpPr/>
        </xdr:nvCxnSpPr>
        <xdr:spPr>
          <a:xfrm>
            <a:off x="11570493" y="6072192"/>
            <a:ext cx="80963" cy="80963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1" name="直線コネクタ 280">
            <a:extLst>
              <a:ext uri="{FF2B5EF4-FFF2-40B4-BE49-F238E27FC236}">
                <a16:creationId xmlns:a16="http://schemas.microsoft.com/office/drawing/2014/main" id="{7446DDEA-2963-0B49-9A22-E6637C006F70}"/>
              </a:ext>
            </a:extLst>
          </xdr:cNvPr>
          <xdr:cNvCxnSpPr/>
        </xdr:nvCxnSpPr>
        <xdr:spPr>
          <a:xfrm>
            <a:off x="11722893" y="6072192"/>
            <a:ext cx="80963" cy="80963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2" name="直線コネクタ 281">
            <a:extLst>
              <a:ext uri="{FF2B5EF4-FFF2-40B4-BE49-F238E27FC236}">
                <a16:creationId xmlns:a16="http://schemas.microsoft.com/office/drawing/2014/main" id="{D6123440-84E4-6D5F-F937-F7A6104DACCB}"/>
              </a:ext>
            </a:extLst>
          </xdr:cNvPr>
          <xdr:cNvCxnSpPr/>
        </xdr:nvCxnSpPr>
        <xdr:spPr>
          <a:xfrm flipH="1">
            <a:off x="11496675" y="6079331"/>
            <a:ext cx="76200" cy="7620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3" name="直線コネクタ 282">
            <a:extLst>
              <a:ext uri="{FF2B5EF4-FFF2-40B4-BE49-F238E27FC236}">
                <a16:creationId xmlns:a16="http://schemas.microsoft.com/office/drawing/2014/main" id="{9E0129AA-25A2-E3D2-F937-B08B6F696508}"/>
              </a:ext>
            </a:extLst>
          </xdr:cNvPr>
          <xdr:cNvCxnSpPr/>
        </xdr:nvCxnSpPr>
        <xdr:spPr>
          <a:xfrm flipH="1">
            <a:off x="11653837" y="6079334"/>
            <a:ext cx="76200" cy="7620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4" name="直線コネクタ 283">
            <a:extLst>
              <a:ext uri="{FF2B5EF4-FFF2-40B4-BE49-F238E27FC236}">
                <a16:creationId xmlns:a16="http://schemas.microsoft.com/office/drawing/2014/main" id="{1DFE51FB-17B7-4E33-3150-906B932B5B5B}"/>
              </a:ext>
            </a:extLst>
          </xdr:cNvPr>
          <xdr:cNvCxnSpPr/>
        </xdr:nvCxnSpPr>
        <xdr:spPr>
          <a:xfrm flipH="1">
            <a:off x="11551444" y="6100759"/>
            <a:ext cx="50005" cy="50005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5" name="直線コネクタ 284">
            <a:extLst>
              <a:ext uri="{FF2B5EF4-FFF2-40B4-BE49-F238E27FC236}">
                <a16:creationId xmlns:a16="http://schemas.microsoft.com/office/drawing/2014/main" id="{873D8A54-2121-7A78-EDE5-89A0C8FC6A8C}"/>
              </a:ext>
            </a:extLst>
          </xdr:cNvPr>
          <xdr:cNvCxnSpPr/>
        </xdr:nvCxnSpPr>
        <xdr:spPr>
          <a:xfrm flipH="1">
            <a:off x="11608594" y="6129334"/>
            <a:ext cx="21427" cy="21427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6" name="直線コネクタ 285">
            <a:extLst>
              <a:ext uri="{FF2B5EF4-FFF2-40B4-BE49-F238E27FC236}">
                <a16:creationId xmlns:a16="http://schemas.microsoft.com/office/drawing/2014/main" id="{CD5028C0-93E5-9558-3900-79635F533EF2}"/>
              </a:ext>
            </a:extLst>
          </xdr:cNvPr>
          <xdr:cNvCxnSpPr/>
        </xdr:nvCxnSpPr>
        <xdr:spPr>
          <a:xfrm>
            <a:off x="12558727" y="6069803"/>
            <a:ext cx="61912" cy="61912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7" name="直線コネクタ 286">
            <a:extLst>
              <a:ext uri="{FF2B5EF4-FFF2-40B4-BE49-F238E27FC236}">
                <a16:creationId xmlns:a16="http://schemas.microsoft.com/office/drawing/2014/main" id="{133BD823-0110-CC69-225C-0C4852BD80B3}"/>
              </a:ext>
            </a:extLst>
          </xdr:cNvPr>
          <xdr:cNvCxnSpPr/>
        </xdr:nvCxnSpPr>
        <xdr:spPr>
          <a:xfrm>
            <a:off x="12720652" y="6069799"/>
            <a:ext cx="61912" cy="61912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8" name="直線コネクタ 287">
            <a:extLst>
              <a:ext uri="{FF2B5EF4-FFF2-40B4-BE49-F238E27FC236}">
                <a16:creationId xmlns:a16="http://schemas.microsoft.com/office/drawing/2014/main" id="{C4C48F1B-68CF-B6D0-9607-4EF6427FD353}"/>
              </a:ext>
            </a:extLst>
          </xdr:cNvPr>
          <xdr:cNvCxnSpPr/>
        </xdr:nvCxnSpPr>
        <xdr:spPr>
          <a:xfrm>
            <a:off x="12877814" y="6069799"/>
            <a:ext cx="61912" cy="61912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9" name="直線コネクタ 288">
            <a:extLst>
              <a:ext uri="{FF2B5EF4-FFF2-40B4-BE49-F238E27FC236}">
                <a16:creationId xmlns:a16="http://schemas.microsoft.com/office/drawing/2014/main" id="{F4739D3E-BF87-CBCF-E1D9-0CA2FB6AC8A1}"/>
              </a:ext>
            </a:extLst>
          </xdr:cNvPr>
          <xdr:cNvCxnSpPr/>
        </xdr:nvCxnSpPr>
        <xdr:spPr>
          <a:xfrm>
            <a:off x="12620636" y="6072186"/>
            <a:ext cx="28579" cy="28579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0" name="直線コネクタ 289">
            <a:extLst>
              <a:ext uri="{FF2B5EF4-FFF2-40B4-BE49-F238E27FC236}">
                <a16:creationId xmlns:a16="http://schemas.microsoft.com/office/drawing/2014/main" id="{4CD0A174-FBF8-9360-18E8-24F9BBF3815A}"/>
              </a:ext>
            </a:extLst>
          </xdr:cNvPr>
          <xdr:cNvCxnSpPr/>
        </xdr:nvCxnSpPr>
        <xdr:spPr>
          <a:xfrm>
            <a:off x="12934963" y="6072189"/>
            <a:ext cx="28579" cy="28579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1" name="直線コネクタ 290">
            <a:extLst>
              <a:ext uri="{FF2B5EF4-FFF2-40B4-BE49-F238E27FC236}">
                <a16:creationId xmlns:a16="http://schemas.microsoft.com/office/drawing/2014/main" id="{5DFC9584-A2B9-74C8-5DAA-1ACA094A299F}"/>
              </a:ext>
            </a:extLst>
          </xdr:cNvPr>
          <xdr:cNvCxnSpPr/>
        </xdr:nvCxnSpPr>
        <xdr:spPr>
          <a:xfrm>
            <a:off x="12780179" y="6072184"/>
            <a:ext cx="28579" cy="28579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2" name="直線コネクタ 291">
            <a:extLst>
              <a:ext uri="{FF2B5EF4-FFF2-40B4-BE49-F238E27FC236}">
                <a16:creationId xmlns:a16="http://schemas.microsoft.com/office/drawing/2014/main" id="{AE25F319-E1B8-DE52-90FE-DE7DDBA7251D}"/>
              </a:ext>
            </a:extLst>
          </xdr:cNvPr>
          <xdr:cNvCxnSpPr/>
        </xdr:nvCxnSpPr>
        <xdr:spPr>
          <a:xfrm>
            <a:off x="12670645" y="6072188"/>
            <a:ext cx="80963" cy="80963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3" name="直線コネクタ 292">
            <a:extLst>
              <a:ext uri="{FF2B5EF4-FFF2-40B4-BE49-F238E27FC236}">
                <a16:creationId xmlns:a16="http://schemas.microsoft.com/office/drawing/2014/main" id="{2DE2787F-9ED0-BE2A-DBD5-A3BEF3848F0A}"/>
              </a:ext>
            </a:extLst>
          </xdr:cNvPr>
          <xdr:cNvCxnSpPr/>
        </xdr:nvCxnSpPr>
        <xdr:spPr>
          <a:xfrm>
            <a:off x="12823045" y="6072188"/>
            <a:ext cx="80963" cy="80963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4" name="直線コネクタ 293">
            <a:extLst>
              <a:ext uri="{FF2B5EF4-FFF2-40B4-BE49-F238E27FC236}">
                <a16:creationId xmlns:a16="http://schemas.microsoft.com/office/drawing/2014/main" id="{5C51CE76-BB92-6222-A234-12CF5E6950FB}"/>
              </a:ext>
            </a:extLst>
          </xdr:cNvPr>
          <xdr:cNvCxnSpPr/>
        </xdr:nvCxnSpPr>
        <xdr:spPr>
          <a:xfrm flipH="1">
            <a:off x="12594446" y="6076945"/>
            <a:ext cx="76200" cy="7620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5" name="直線コネクタ 294">
            <a:extLst>
              <a:ext uri="{FF2B5EF4-FFF2-40B4-BE49-F238E27FC236}">
                <a16:creationId xmlns:a16="http://schemas.microsoft.com/office/drawing/2014/main" id="{0EF013EB-F54E-C0DF-757D-5A5E887D5C79}"/>
              </a:ext>
            </a:extLst>
          </xdr:cNvPr>
          <xdr:cNvCxnSpPr/>
        </xdr:nvCxnSpPr>
        <xdr:spPr>
          <a:xfrm flipH="1">
            <a:off x="12753989" y="6079330"/>
            <a:ext cx="76200" cy="76200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6" name="直線コネクタ 295">
            <a:extLst>
              <a:ext uri="{FF2B5EF4-FFF2-40B4-BE49-F238E27FC236}">
                <a16:creationId xmlns:a16="http://schemas.microsoft.com/office/drawing/2014/main" id="{2F1F059A-E565-85E0-4DC4-7046F07A188D}"/>
              </a:ext>
            </a:extLst>
          </xdr:cNvPr>
          <xdr:cNvCxnSpPr/>
        </xdr:nvCxnSpPr>
        <xdr:spPr>
          <a:xfrm flipH="1">
            <a:off x="12651596" y="6100755"/>
            <a:ext cx="50005" cy="50005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7" name="直線コネクタ 296">
            <a:extLst>
              <a:ext uri="{FF2B5EF4-FFF2-40B4-BE49-F238E27FC236}">
                <a16:creationId xmlns:a16="http://schemas.microsoft.com/office/drawing/2014/main" id="{B4AA63D2-402E-4D65-58F8-E5725009A621}"/>
              </a:ext>
            </a:extLst>
          </xdr:cNvPr>
          <xdr:cNvCxnSpPr/>
        </xdr:nvCxnSpPr>
        <xdr:spPr>
          <a:xfrm flipH="1">
            <a:off x="12708746" y="6129330"/>
            <a:ext cx="21427" cy="21427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8" name="直線コネクタ 297">
            <a:extLst>
              <a:ext uri="{FF2B5EF4-FFF2-40B4-BE49-F238E27FC236}">
                <a16:creationId xmlns:a16="http://schemas.microsoft.com/office/drawing/2014/main" id="{161B9278-884F-0945-1EF8-30523C0D5E82}"/>
              </a:ext>
            </a:extLst>
          </xdr:cNvPr>
          <xdr:cNvCxnSpPr/>
        </xdr:nvCxnSpPr>
        <xdr:spPr>
          <a:xfrm>
            <a:off x="10044113" y="6072187"/>
            <a:ext cx="1819275" cy="204788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9" name="直線コネクタ 298">
            <a:extLst>
              <a:ext uri="{FF2B5EF4-FFF2-40B4-BE49-F238E27FC236}">
                <a16:creationId xmlns:a16="http://schemas.microsoft.com/office/drawing/2014/main" id="{BD270B2E-910B-0504-4804-5A8F6351C82D}"/>
              </a:ext>
            </a:extLst>
          </xdr:cNvPr>
          <xdr:cNvCxnSpPr/>
        </xdr:nvCxnSpPr>
        <xdr:spPr>
          <a:xfrm>
            <a:off x="10044116" y="6777033"/>
            <a:ext cx="1819275" cy="204788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0" name="テキスト ボックス 299">
            <a:extLst>
              <a:ext uri="{FF2B5EF4-FFF2-40B4-BE49-F238E27FC236}">
                <a16:creationId xmlns:a16="http://schemas.microsoft.com/office/drawing/2014/main" id="{4C04253D-35E2-7D6A-6B6D-9D5C7FCB23B4}"/>
              </a:ext>
            </a:extLst>
          </xdr:cNvPr>
          <xdr:cNvSpPr txBox="1">
            <a:spLocks/>
          </xdr:cNvSpPr>
        </xdr:nvSpPr>
        <xdr:spPr>
          <a:xfrm>
            <a:off x="9371345" y="7138541"/>
            <a:ext cx="1441420" cy="3928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200"/>
              <a:t>ベース式露出型</a:t>
            </a:r>
          </a:p>
        </xdr:txBody>
      </xdr:sp>
      <xdr:sp macro="" textlink="">
        <xdr:nvSpPr>
          <xdr:cNvPr id="301" name="テキスト ボックス 300">
            <a:extLst>
              <a:ext uri="{FF2B5EF4-FFF2-40B4-BE49-F238E27FC236}">
                <a16:creationId xmlns:a16="http://schemas.microsoft.com/office/drawing/2014/main" id="{6A8F0F7E-13B1-C779-D104-98D56F68295F}"/>
              </a:ext>
            </a:extLst>
          </xdr:cNvPr>
          <xdr:cNvSpPr txBox="1">
            <a:spLocks/>
          </xdr:cNvSpPr>
        </xdr:nvSpPr>
        <xdr:spPr>
          <a:xfrm>
            <a:off x="11556726" y="7138538"/>
            <a:ext cx="1441420" cy="3928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200"/>
              <a:t>ベース式埋設型</a:t>
            </a:r>
          </a:p>
        </xdr:txBody>
      </xdr:sp>
      <xdr:cxnSp macro="">
        <xdr:nvCxnSpPr>
          <xdr:cNvPr id="302" name="直線コネクタ 301">
            <a:extLst>
              <a:ext uri="{FF2B5EF4-FFF2-40B4-BE49-F238E27FC236}">
                <a16:creationId xmlns:a16="http://schemas.microsoft.com/office/drawing/2014/main" id="{B8D266B4-842A-7F46-7318-B4052370930F}"/>
              </a:ext>
            </a:extLst>
          </xdr:cNvPr>
          <xdr:cNvCxnSpPr/>
        </xdr:nvCxnSpPr>
        <xdr:spPr>
          <a:xfrm>
            <a:off x="9258300" y="7410450"/>
            <a:ext cx="1247775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3" name="直線コネクタ 302">
            <a:extLst>
              <a:ext uri="{FF2B5EF4-FFF2-40B4-BE49-F238E27FC236}">
                <a16:creationId xmlns:a16="http://schemas.microsoft.com/office/drawing/2014/main" id="{ECD61A6B-189E-AEBC-2B84-CC15CDFEA8F3}"/>
              </a:ext>
            </a:extLst>
          </xdr:cNvPr>
          <xdr:cNvCxnSpPr/>
        </xdr:nvCxnSpPr>
        <xdr:spPr>
          <a:xfrm>
            <a:off x="11439525" y="7400925"/>
            <a:ext cx="1247775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25</xdr:col>
      <xdr:colOff>0</xdr:colOff>
      <xdr:row>25</xdr:row>
      <xdr:rowOff>219075</xdr:rowOff>
    </xdr:from>
    <xdr:to>
      <xdr:col>35</xdr:col>
      <xdr:colOff>0</xdr:colOff>
      <xdr:row>27</xdr:row>
      <xdr:rowOff>15875</xdr:rowOff>
    </xdr:to>
    <xdr:sp macro="" textlink="">
      <xdr:nvSpPr>
        <xdr:cNvPr id="306" name="正方形/長方形 305">
          <a:extLst>
            <a:ext uri="{FF2B5EF4-FFF2-40B4-BE49-F238E27FC236}">
              <a16:creationId xmlns:a16="http://schemas.microsoft.com/office/drawing/2014/main" id="{139CC378-C419-45BE-9506-D1362A0CCDB1}"/>
            </a:ext>
          </a:extLst>
        </xdr:cNvPr>
        <xdr:cNvSpPr/>
      </xdr:nvSpPr>
      <xdr:spPr>
        <a:xfrm>
          <a:off x="16355786" y="6342289"/>
          <a:ext cx="5089071" cy="28665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33</xdr:col>
      <xdr:colOff>476250</xdr:colOff>
      <xdr:row>1</xdr:row>
      <xdr:rowOff>228599</xdr:rowOff>
    </xdr:from>
    <xdr:to>
      <xdr:col>35</xdr:col>
      <xdr:colOff>3175</xdr:colOff>
      <xdr:row>27</xdr:row>
      <xdr:rowOff>19049</xdr:rowOff>
    </xdr:to>
    <xdr:sp macro="" textlink="">
      <xdr:nvSpPr>
        <xdr:cNvPr id="307" name="正方形/長方形 306">
          <a:extLst>
            <a:ext uri="{FF2B5EF4-FFF2-40B4-BE49-F238E27FC236}">
              <a16:creationId xmlns:a16="http://schemas.microsoft.com/office/drawing/2014/main" id="{FBFE8549-D6C4-43F8-82F3-DC96CE3D98B1}"/>
            </a:ext>
          </a:extLst>
        </xdr:cNvPr>
        <xdr:cNvSpPr/>
      </xdr:nvSpPr>
      <xdr:spPr>
        <a:xfrm>
          <a:off x="20941393" y="473528"/>
          <a:ext cx="506639" cy="615859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47</xdr:col>
      <xdr:colOff>16329</xdr:colOff>
      <xdr:row>2</xdr:row>
      <xdr:rowOff>13607</xdr:rowOff>
    </xdr:from>
    <xdr:to>
      <xdr:col>48</xdr:col>
      <xdr:colOff>33111</xdr:colOff>
      <xdr:row>19</xdr:row>
      <xdr:rowOff>27214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2076158-F7E6-4639-B727-CF4282D59F17}"/>
            </a:ext>
          </a:extLst>
        </xdr:cNvPr>
        <xdr:cNvSpPr/>
      </xdr:nvSpPr>
      <xdr:spPr>
        <a:xfrm>
          <a:off x="26904043" y="503464"/>
          <a:ext cx="506639" cy="417739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42</xdr:col>
      <xdr:colOff>16330</xdr:colOff>
      <xdr:row>17</xdr:row>
      <xdr:rowOff>235404</xdr:rowOff>
    </xdr:from>
    <xdr:to>
      <xdr:col>48</xdr:col>
      <xdr:colOff>27216</xdr:colOff>
      <xdr:row>19</xdr:row>
      <xdr:rowOff>27215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4A6C805-FE17-425B-8F73-CEDD2938496D}"/>
            </a:ext>
          </a:extLst>
        </xdr:cNvPr>
        <xdr:cNvSpPr/>
      </xdr:nvSpPr>
      <xdr:spPr>
        <a:xfrm>
          <a:off x="24264259" y="4399190"/>
          <a:ext cx="3140528" cy="28166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63</xdr:col>
      <xdr:colOff>4423</xdr:colOff>
      <xdr:row>2</xdr:row>
      <xdr:rowOff>13607</xdr:rowOff>
    </xdr:from>
    <xdr:to>
      <xdr:col>64</xdr:col>
      <xdr:colOff>21204</xdr:colOff>
      <xdr:row>15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5DC31D0-759A-4A8B-93C2-177CAD4D1AFE}"/>
            </a:ext>
          </a:extLst>
        </xdr:cNvPr>
        <xdr:cNvSpPr/>
      </xdr:nvSpPr>
      <xdr:spPr>
        <a:xfrm>
          <a:off x="34115829" y="501763"/>
          <a:ext cx="504938" cy="312964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59</xdr:col>
      <xdr:colOff>4424</xdr:colOff>
      <xdr:row>14</xdr:row>
      <xdr:rowOff>9185</xdr:rowOff>
    </xdr:from>
    <xdr:to>
      <xdr:col>64</xdr:col>
      <xdr:colOff>47624</xdr:colOff>
      <xdr:row>15</xdr:row>
      <xdr:rowOff>35719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7A8D577-132F-45C2-BDCA-DE34AC6D8F21}"/>
            </a:ext>
          </a:extLst>
        </xdr:cNvPr>
        <xdr:cNvSpPr/>
      </xdr:nvSpPr>
      <xdr:spPr>
        <a:xfrm>
          <a:off x="31972705" y="3354841"/>
          <a:ext cx="2674482" cy="26465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 w="6350"/>
      </a:spPr>
      <a:bodyPr vertOverflow="clip" horzOverflow="clip" rtlCol="0" anchor="t"/>
      <a:lstStyle>
        <a:defPPr algn="l">
          <a:defRPr kumimoji="1" sz="1100">
            <a:solidFill>
              <a:schemeClr val="tx1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kr.mlit.go.jp/plan/jigyousya/technical_information/consultant/binran/etsuran/page04.html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jlma.or.jp/siryo/kokai.htm" TargetMode="External"/><Relationship Id="rId7" Type="http://schemas.openxmlformats.org/officeDocument/2006/relationships/hyperlink" Target="https://www.kkr.mlit.go.jp/plan/jigyousya/technical_information/consultant/binran/etsuran/qgl8vl0000005eeh-att/sekkei04_04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jlma.or.jp/siryo/kokai.htm" TargetMode="External"/><Relationship Id="rId1" Type="http://schemas.openxmlformats.org/officeDocument/2006/relationships/hyperlink" Target="https://www.jlma.or.jp/siryo/pdf/kokai/JIL1001taperpole.pdf" TargetMode="External"/><Relationship Id="rId6" Type="http://schemas.openxmlformats.org/officeDocument/2006/relationships/hyperlink" Target="https://www.kkr.mlit.go.jp/plan/jigyousya/technical_information/consultant/binran/etsuran/page04.html" TargetMode="External"/><Relationship Id="rId11" Type="http://schemas.openxmlformats.org/officeDocument/2006/relationships/hyperlink" Target="https://ce-note.com/light-foundation-jil1003" TargetMode="External"/><Relationship Id="rId5" Type="http://schemas.openxmlformats.org/officeDocument/2006/relationships/hyperlink" Target="https://www.kkr.mlit.go.jp/plan/jigyousya/technical_information/consultant/binran/etsuran/qgl8vl0000005eeh-att/sekkei04_04.pdf" TargetMode="External"/><Relationship Id="rId10" Type="http://schemas.openxmlformats.org/officeDocument/2006/relationships/hyperlink" Target="https://www.kkr.mlit.go.jp/plan/jigyousya/technical_information/consultant/binran/etsuran/page04.html" TargetMode="External"/><Relationship Id="rId4" Type="http://schemas.openxmlformats.org/officeDocument/2006/relationships/hyperlink" Target="https://www.kkr.mlit.go.jp/plan/jigyousya/technical_information/consultant/binran/etsuran/page04.html" TargetMode="External"/><Relationship Id="rId9" Type="http://schemas.openxmlformats.org/officeDocument/2006/relationships/hyperlink" Target="https://www.kkr.mlit.go.jp/plan/jigyousya/technical_information/consultant/binran/etsuran/qgl8vl0000005eeh-att/sekkei04_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60DC-73F3-46C8-8FC3-A694612C7B5D}">
  <dimension ref="A1:BW52"/>
  <sheetViews>
    <sheetView tabSelected="1" view="pageBreakPreview" zoomScale="70" zoomScaleNormal="70" zoomScaleSheetLayoutView="70" workbookViewId="0"/>
  </sheetViews>
  <sheetFormatPr defaultRowHeight="18.75" x14ac:dyDescent="0.4"/>
  <cols>
    <col min="1" max="1" width="2.875" customWidth="1"/>
    <col min="2" max="2" width="4.875" customWidth="1"/>
    <col min="3" max="3" width="9" customWidth="1"/>
    <col min="4" max="4" width="6.375" customWidth="1"/>
    <col min="5" max="5" width="13.125" customWidth="1"/>
    <col min="6" max="6" width="9.125" customWidth="1"/>
    <col min="7" max="7" width="14.75" customWidth="1"/>
    <col min="8" max="8" width="9.375" customWidth="1"/>
    <col min="9" max="9" width="13.125" customWidth="1"/>
    <col min="10" max="10" width="20.125" customWidth="1"/>
    <col min="11" max="11" width="3.25" customWidth="1"/>
    <col min="12" max="12" width="3.75" customWidth="1"/>
    <col min="13" max="13" width="16.125" customWidth="1"/>
    <col min="14" max="14" width="12.25" customWidth="1"/>
    <col min="15" max="15" width="7.875" bestFit="1" customWidth="1"/>
    <col min="16" max="17" width="6.75" bestFit="1" customWidth="1"/>
    <col min="18" max="18" width="6.75" customWidth="1"/>
    <col min="19" max="22" width="6.625" customWidth="1"/>
    <col min="23" max="23" width="8.875" customWidth="1"/>
    <col min="24" max="24" width="10.375" customWidth="1"/>
    <col min="25" max="25" width="2.25" customWidth="1"/>
    <col min="26" max="26" width="8.875" customWidth="1"/>
    <col min="27" max="40" width="6.375" customWidth="1"/>
    <col min="41" max="42" width="2.25" customWidth="1"/>
    <col min="43" max="43" width="8.875" customWidth="1"/>
    <col min="44" max="57" width="6.375" customWidth="1"/>
    <col min="58" max="59" width="2.25" customWidth="1"/>
    <col min="60" max="60" width="8.875" customWidth="1"/>
    <col min="61" max="74" width="6.375" customWidth="1"/>
    <col min="75" max="76" width="2.25" customWidth="1"/>
  </cols>
  <sheetData>
    <row r="1" spans="1:75" x14ac:dyDescent="0.4">
      <c r="B1" s="1" t="s">
        <v>93</v>
      </c>
      <c r="I1" s="54" t="s">
        <v>45</v>
      </c>
    </row>
    <row r="2" spans="1:75" ht="19.5" x14ac:dyDescent="0.4">
      <c r="A2" s="56" t="s">
        <v>91</v>
      </c>
      <c r="AD2" t="s">
        <v>80</v>
      </c>
      <c r="AM2" t="s">
        <v>81</v>
      </c>
      <c r="AU2" t="s">
        <v>82</v>
      </c>
      <c r="BD2" t="s">
        <v>81</v>
      </c>
      <c r="BL2" t="s">
        <v>86</v>
      </c>
      <c r="BU2" t="s">
        <v>81</v>
      </c>
    </row>
    <row r="3" spans="1:75" x14ac:dyDescent="0.4">
      <c r="Z3" s="73" t="s">
        <v>50</v>
      </c>
      <c r="AA3" s="35"/>
      <c r="AB3" s="36"/>
      <c r="AC3" s="35"/>
      <c r="AD3" s="36"/>
      <c r="AE3" s="35"/>
      <c r="AF3" s="36"/>
      <c r="AG3" s="35"/>
      <c r="AH3" s="36"/>
      <c r="AI3" s="35"/>
      <c r="AJ3" s="36"/>
      <c r="AK3" s="35"/>
      <c r="AL3" s="36"/>
      <c r="AM3" s="35"/>
      <c r="AN3" s="35"/>
      <c r="AQ3" s="73" t="s">
        <v>50</v>
      </c>
      <c r="AR3" s="35"/>
      <c r="AS3" s="36"/>
      <c r="AT3" s="35"/>
      <c r="AU3" s="36"/>
      <c r="AV3" s="35"/>
      <c r="AW3" s="36"/>
      <c r="AX3" s="35"/>
      <c r="AY3" s="36"/>
      <c r="AZ3" s="35"/>
      <c r="BA3" s="36"/>
      <c r="BB3" s="35"/>
      <c r="BC3" s="36"/>
      <c r="BD3" s="35"/>
      <c r="BE3" s="35"/>
      <c r="BH3" s="73" t="s">
        <v>50</v>
      </c>
      <c r="BI3" s="35"/>
      <c r="BJ3" s="36"/>
      <c r="BK3" s="35"/>
      <c r="BL3" s="36"/>
      <c r="BM3" s="35"/>
      <c r="BN3" s="36"/>
      <c r="BO3" s="35"/>
      <c r="BP3" s="36"/>
      <c r="BQ3" s="35"/>
      <c r="BR3" s="36"/>
      <c r="BS3" s="35"/>
      <c r="BT3" s="36"/>
      <c r="BU3" s="35"/>
      <c r="BV3" s="35"/>
    </row>
    <row r="4" spans="1:75" x14ac:dyDescent="0.4">
      <c r="B4" t="s">
        <v>0</v>
      </c>
      <c r="Z4" s="74"/>
      <c r="AA4" s="37">
        <v>0.02</v>
      </c>
      <c r="AB4" s="19">
        <v>0.03</v>
      </c>
      <c r="AC4" s="37">
        <v>0.04</v>
      </c>
      <c r="AD4" s="19">
        <v>0.05</v>
      </c>
      <c r="AE4" s="37">
        <v>0.1</v>
      </c>
      <c r="AF4" s="19">
        <v>0.15</v>
      </c>
      <c r="AG4" s="37">
        <v>0.2</v>
      </c>
      <c r="AH4" s="19">
        <v>0.25</v>
      </c>
      <c r="AI4" s="37">
        <v>0.3</v>
      </c>
      <c r="AJ4" s="19">
        <v>0.35</v>
      </c>
      <c r="AK4" s="37">
        <v>0.4</v>
      </c>
      <c r="AL4" s="19">
        <v>0.45</v>
      </c>
      <c r="AM4" s="37">
        <v>0.5</v>
      </c>
      <c r="AN4" s="37">
        <v>0.6</v>
      </c>
      <c r="AQ4" s="74"/>
      <c r="AR4" s="37">
        <v>0.1</v>
      </c>
      <c r="AS4" s="19">
        <v>0.15</v>
      </c>
      <c r="AT4" s="37">
        <v>0.2</v>
      </c>
      <c r="AU4" s="19">
        <v>0.25</v>
      </c>
      <c r="AV4" s="37">
        <v>0.3</v>
      </c>
      <c r="AW4" s="19">
        <v>0.35</v>
      </c>
      <c r="AX4" s="37">
        <v>0.4</v>
      </c>
      <c r="AY4" s="19">
        <v>0.45</v>
      </c>
      <c r="AZ4" s="37">
        <v>0.5</v>
      </c>
      <c r="BA4" s="19">
        <v>0.6</v>
      </c>
      <c r="BB4" s="37">
        <v>0.7</v>
      </c>
      <c r="BC4" s="19">
        <v>0.8</v>
      </c>
      <c r="BD4" s="37">
        <v>0.9</v>
      </c>
      <c r="BE4" s="37">
        <v>1</v>
      </c>
      <c r="BH4" s="74"/>
      <c r="BI4" s="37">
        <v>0.15</v>
      </c>
      <c r="BJ4" s="19">
        <v>0.2</v>
      </c>
      <c r="BK4" s="37">
        <v>0.25</v>
      </c>
      <c r="BL4" s="19">
        <v>0.3</v>
      </c>
      <c r="BM4" s="37">
        <v>0.35</v>
      </c>
      <c r="BN4" s="19">
        <v>0.4</v>
      </c>
      <c r="BO4" s="37">
        <v>0.45</v>
      </c>
      <c r="BP4" s="19">
        <v>0.5</v>
      </c>
      <c r="BQ4" s="37">
        <v>0.6</v>
      </c>
      <c r="BR4" s="19">
        <v>0.7</v>
      </c>
      <c r="BS4" s="37">
        <v>0.8</v>
      </c>
      <c r="BT4" s="19">
        <v>0.9</v>
      </c>
      <c r="BU4" s="37">
        <v>1</v>
      </c>
      <c r="BV4" s="37">
        <v>1.1000000000000001</v>
      </c>
    </row>
    <row r="5" spans="1:75" x14ac:dyDescent="0.4">
      <c r="C5" t="s">
        <v>92</v>
      </c>
      <c r="Z5" s="75"/>
      <c r="AA5" s="37"/>
      <c r="AB5" s="19"/>
      <c r="AC5" s="37"/>
      <c r="AD5" s="19"/>
      <c r="AE5" s="37"/>
      <c r="AF5" s="19"/>
      <c r="AG5" s="37"/>
      <c r="AH5" s="19"/>
      <c r="AI5" s="37"/>
      <c r="AJ5" s="19"/>
      <c r="AK5" s="37"/>
      <c r="AL5" s="19"/>
      <c r="AM5" s="37"/>
      <c r="AN5" s="37"/>
      <c r="AQ5" s="75"/>
      <c r="AR5" s="37"/>
      <c r="AS5" s="19"/>
      <c r="AT5" s="37"/>
      <c r="AU5" s="19"/>
      <c r="AV5" s="37"/>
      <c r="AW5" s="19"/>
      <c r="AX5" s="37"/>
      <c r="AY5" s="19"/>
      <c r="AZ5" s="37"/>
      <c r="BA5" s="19"/>
      <c r="BB5" s="37"/>
      <c r="BC5" s="19"/>
      <c r="BD5" s="37"/>
      <c r="BE5" s="37"/>
      <c r="BH5" s="75"/>
      <c r="BI5" s="37"/>
      <c r="BJ5" s="19"/>
      <c r="BK5" s="37"/>
      <c r="BL5" s="19"/>
      <c r="BM5" s="37"/>
      <c r="BN5" s="19"/>
      <c r="BO5" s="37"/>
      <c r="BP5" s="19"/>
      <c r="BQ5" s="37"/>
      <c r="BR5" s="19"/>
      <c r="BS5" s="37"/>
      <c r="BT5" s="19"/>
      <c r="BU5" s="37"/>
      <c r="BV5" s="37"/>
    </row>
    <row r="6" spans="1:75" x14ac:dyDescent="0.4">
      <c r="C6" t="s">
        <v>49</v>
      </c>
      <c r="Z6" s="38">
        <v>0.05</v>
      </c>
      <c r="AA6" s="31">
        <v>30</v>
      </c>
      <c r="AB6" s="32">
        <v>30</v>
      </c>
      <c r="AC6" s="31"/>
      <c r="AD6" s="32"/>
      <c r="AE6" s="31"/>
      <c r="AF6" s="32"/>
      <c r="AG6" s="31"/>
      <c r="AH6" s="32"/>
      <c r="AI6" s="31"/>
      <c r="AJ6" s="32"/>
      <c r="AK6" s="31"/>
      <c r="AL6" s="32"/>
      <c r="AM6" s="31"/>
      <c r="AN6" s="31"/>
      <c r="AQ6" s="38">
        <v>0.45</v>
      </c>
      <c r="AR6" s="31">
        <v>50</v>
      </c>
      <c r="AS6" s="31">
        <v>50</v>
      </c>
      <c r="AT6" s="31">
        <v>50</v>
      </c>
      <c r="AU6" s="31">
        <v>50</v>
      </c>
      <c r="AV6" s="31">
        <v>50</v>
      </c>
      <c r="AW6" s="32"/>
      <c r="AX6" s="31"/>
      <c r="AY6" s="32"/>
      <c r="AZ6" s="31"/>
      <c r="BA6" s="32"/>
      <c r="BB6" s="31"/>
      <c r="BC6" s="32"/>
      <c r="BD6" s="31"/>
      <c r="BE6" s="31"/>
      <c r="BH6" s="38">
        <v>0.8</v>
      </c>
      <c r="BI6" s="31">
        <v>50</v>
      </c>
      <c r="BJ6" s="31">
        <v>50</v>
      </c>
      <c r="BK6" s="31">
        <v>50</v>
      </c>
      <c r="BL6" s="31">
        <v>50</v>
      </c>
      <c r="BM6" s="31">
        <v>50</v>
      </c>
      <c r="BN6" s="31">
        <v>50</v>
      </c>
      <c r="BO6" s="31">
        <v>50</v>
      </c>
      <c r="BP6" s="31">
        <v>50</v>
      </c>
      <c r="BQ6" s="31"/>
      <c r="BR6" s="32"/>
      <c r="BS6" s="31"/>
      <c r="BT6" s="32"/>
      <c r="BU6" s="31"/>
      <c r="BV6" s="31"/>
    </row>
    <row r="7" spans="1:75" x14ac:dyDescent="0.4">
      <c r="C7" t="s">
        <v>87</v>
      </c>
      <c r="Z7" s="39">
        <v>0.1</v>
      </c>
      <c r="AA7" s="27">
        <v>50</v>
      </c>
      <c r="AB7">
        <v>50</v>
      </c>
      <c r="AC7" s="27">
        <v>50</v>
      </c>
      <c r="AD7" s="69">
        <v>50</v>
      </c>
      <c r="AE7" s="27"/>
      <c r="AG7" s="27"/>
      <c r="AI7" s="27"/>
      <c r="AK7" s="27"/>
      <c r="AM7" s="27"/>
      <c r="AN7" s="27"/>
      <c r="AQ7" s="39">
        <v>0.5</v>
      </c>
      <c r="AR7" s="27">
        <v>50</v>
      </c>
      <c r="AS7" s="27">
        <v>50</v>
      </c>
      <c r="AT7" s="27">
        <v>50</v>
      </c>
      <c r="AU7" s="27">
        <v>50</v>
      </c>
      <c r="AV7" s="27">
        <v>50</v>
      </c>
      <c r="AX7" s="27"/>
      <c r="AZ7" s="27"/>
      <c r="BB7" s="27"/>
      <c r="BD7" s="27"/>
      <c r="BE7" s="27"/>
      <c r="BH7" s="39">
        <v>0.9</v>
      </c>
      <c r="BI7" s="27">
        <v>60</v>
      </c>
      <c r="BJ7" s="27">
        <v>60</v>
      </c>
      <c r="BK7" s="27">
        <v>60</v>
      </c>
      <c r="BL7" s="27">
        <v>60</v>
      </c>
      <c r="BM7" s="27">
        <v>60</v>
      </c>
      <c r="BN7" s="27">
        <v>60</v>
      </c>
      <c r="BO7" s="27">
        <v>60</v>
      </c>
      <c r="BP7" s="27">
        <v>60</v>
      </c>
      <c r="BQ7" s="27">
        <v>60</v>
      </c>
      <c r="BS7" s="27"/>
      <c r="BU7" s="27"/>
      <c r="BV7" s="27"/>
    </row>
    <row r="8" spans="1:75" x14ac:dyDescent="0.4">
      <c r="C8" t="s">
        <v>88</v>
      </c>
      <c r="Z8" s="39">
        <v>0.15</v>
      </c>
      <c r="AA8" s="27">
        <v>60</v>
      </c>
      <c r="AB8">
        <v>60</v>
      </c>
      <c r="AC8" s="27">
        <v>60</v>
      </c>
      <c r="AD8" s="69">
        <v>60</v>
      </c>
      <c r="AE8" s="27">
        <v>60</v>
      </c>
      <c r="AG8" s="27"/>
      <c r="AI8" s="27"/>
      <c r="AK8" s="27"/>
      <c r="AM8" s="27"/>
      <c r="AN8" s="27"/>
      <c r="AO8" s="42"/>
      <c r="AQ8" s="39">
        <v>0.6</v>
      </c>
      <c r="AR8" s="27">
        <v>60</v>
      </c>
      <c r="AS8" s="27">
        <v>60</v>
      </c>
      <c r="AT8" s="27">
        <v>60</v>
      </c>
      <c r="AU8" s="27">
        <v>60</v>
      </c>
      <c r="AV8" s="27">
        <v>60</v>
      </c>
      <c r="AW8" s="27">
        <v>60</v>
      </c>
      <c r="AX8" s="27">
        <v>60</v>
      </c>
      <c r="AZ8" s="27"/>
      <c r="BB8" s="27"/>
      <c r="BD8" s="27"/>
      <c r="BE8" s="27"/>
      <c r="BF8" s="42"/>
      <c r="BH8" s="39">
        <v>1</v>
      </c>
      <c r="BI8" s="27">
        <v>60</v>
      </c>
      <c r="BJ8" s="27">
        <v>60</v>
      </c>
      <c r="BK8" s="27">
        <v>60</v>
      </c>
      <c r="BL8" s="27">
        <v>60</v>
      </c>
      <c r="BM8" s="27">
        <v>60</v>
      </c>
      <c r="BN8" s="27">
        <v>60</v>
      </c>
      <c r="BO8" s="27">
        <v>60</v>
      </c>
      <c r="BP8" s="27">
        <v>60</v>
      </c>
      <c r="BQ8" s="27">
        <v>60</v>
      </c>
      <c r="BS8" s="27"/>
      <c r="BU8" s="27"/>
      <c r="BV8" s="27"/>
      <c r="BW8" s="42"/>
    </row>
    <row r="9" spans="1:75" x14ac:dyDescent="0.4">
      <c r="Z9" s="39">
        <v>0.2</v>
      </c>
      <c r="AA9" s="27"/>
      <c r="AB9">
        <v>70</v>
      </c>
      <c r="AC9" s="27">
        <v>70</v>
      </c>
      <c r="AD9" s="69">
        <v>70</v>
      </c>
      <c r="AE9" s="27">
        <v>70</v>
      </c>
      <c r="AG9" s="27"/>
      <c r="AI9" s="27"/>
      <c r="AK9" s="27"/>
      <c r="AM9" s="27"/>
      <c r="AN9" s="27"/>
      <c r="AO9" s="42"/>
      <c r="AQ9" s="39">
        <v>0.7</v>
      </c>
      <c r="AR9" s="27">
        <v>70</v>
      </c>
      <c r="AS9" s="27">
        <v>70</v>
      </c>
      <c r="AT9" s="27">
        <v>70</v>
      </c>
      <c r="AU9" s="27">
        <v>70</v>
      </c>
      <c r="AV9" s="27">
        <v>70</v>
      </c>
      <c r="AW9" s="27">
        <v>70</v>
      </c>
      <c r="AX9" s="27">
        <v>70</v>
      </c>
      <c r="AY9" s="27">
        <v>70</v>
      </c>
      <c r="AZ9" s="27"/>
      <c r="BB9" s="27"/>
      <c r="BD9" s="27"/>
      <c r="BE9" s="27"/>
      <c r="BF9" s="42"/>
      <c r="BH9" s="39">
        <v>1.1000000000000001</v>
      </c>
      <c r="BI9" s="27">
        <v>70</v>
      </c>
      <c r="BJ9" s="27">
        <v>70</v>
      </c>
      <c r="BK9" s="27">
        <v>70</v>
      </c>
      <c r="BL9" s="27">
        <v>70</v>
      </c>
      <c r="BM9" s="27">
        <v>70</v>
      </c>
      <c r="BN9" s="27">
        <v>70</v>
      </c>
      <c r="BO9" s="27">
        <v>70</v>
      </c>
      <c r="BP9" s="27">
        <v>70</v>
      </c>
      <c r="BQ9" s="27">
        <v>70</v>
      </c>
      <c r="BR9" s="27">
        <v>70</v>
      </c>
      <c r="BS9" s="27"/>
      <c r="BU9" s="27"/>
      <c r="BV9" s="27"/>
      <c r="BW9" s="42"/>
    </row>
    <row r="10" spans="1:75" x14ac:dyDescent="0.4">
      <c r="B10" t="s">
        <v>48</v>
      </c>
      <c r="Z10" s="39">
        <v>0.25</v>
      </c>
      <c r="AA10" s="27"/>
      <c r="AB10">
        <v>80</v>
      </c>
      <c r="AC10" s="27">
        <v>80</v>
      </c>
      <c r="AD10" s="69">
        <v>80</v>
      </c>
      <c r="AE10" s="27">
        <v>80</v>
      </c>
      <c r="AF10" s="27">
        <v>80</v>
      </c>
      <c r="AG10" s="27"/>
      <c r="AI10" s="27"/>
      <c r="AK10" s="27"/>
      <c r="AM10" s="27"/>
      <c r="AN10" s="27"/>
      <c r="AO10" s="42"/>
      <c r="AQ10" s="39">
        <v>0.8</v>
      </c>
      <c r="AR10" s="27"/>
      <c r="AS10" s="27">
        <v>80</v>
      </c>
      <c r="AT10" s="27">
        <v>80</v>
      </c>
      <c r="AU10" s="27">
        <v>80</v>
      </c>
      <c r="AV10" s="27">
        <v>80</v>
      </c>
      <c r="AW10" s="27">
        <v>80</v>
      </c>
      <c r="AX10" s="27">
        <v>80</v>
      </c>
      <c r="AY10" s="27">
        <v>80</v>
      </c>
      <c r="AZ10" s="27">
        <v>80</v>
      </c>
      <c r="BB10" s="27"/>
      <c r="BD10" s="27"/>
      <c r="BE10" s="27"/>
      <c r="BF10" s="42"/>
      <c r="BH10" s="39">
        <v>1.2</v>
      </c>
      <c r="BI10" s="27"/>
      <c r="BJ10" s="27">
        <v>70</v>
      </c>
      <c r="BK10" s="27">
        <v>70</v>
      </c>
      <c r="BL10" s="27">
        <v>70</v>
      </c>
      <c r="BM10" s="27">
        <v>70</v>
      </c>
      <c r="BN10" s="27">
        <v>70</v>
      </c>
      <c r="BO10" s="27">
        <v>70</v>
      </c>
      <c r="BP10" s="27">
        <v>70</v>
      </c>
      <c r="BQ10" s="27">
        <v>80</v>
      </c>
      <c r="BR10" s="27">
        <v>80</v>
      </c>
      <c r="BS10" s="27">
        <v>80</v>
      </c>
      <c r="BU10" s="27"/>
      <c r="BV10" s="27"/>
      <c r="BW10" s="42"/>
    </row>
    <row r="11" spans="1:75" x14ac:dyDescent="0.4">
      <c r="C11" t="s">
        <v>42</v>
      </c>
      <c r="D11" s="44" t="s">
        <v>56</v>
      </c>
      <c r="G11" t="s">
        <v>61</v>
      </c>
      <c r="H11" s="44">
        <v>60</v>
      </c>
      <c r="I11" t="s">
        <v>62</v>
      </c>
      <c r="Z11" s="43">
        <v>0.3</v>
      </c>
      <c r="AA11" s="27"/>
      <c r="AC11" s="27">
        <v>80</v>
      </c>
      <c r="AD11" s="69">
        <v>80</v>
      </c>
      <c r="AE11" s="27">
        <v>90</v>
      </c>
      <c r="AF11" s="27">
        <v>90</v>
      </c>
      <c r="AG11" s="27">
        <v>90</v>
      </c>
      <c r="AI11" s="27"/>
      <c r="AK11" s="27"/>
      <c r="AM11" s="27"/>
      <c r="AN11" s="27"/>
      <c r="AO11" s="42"/>
      <c r="AQ11" s="39">
        <v>0.9</v>
      </c>
      <c r="AR11" s="27"/>
      <c r="AS11" s="27">
        <v>80</v>
      </c>
      <c r="AT11" s="27">
        <v>80</v>
      </c>
      <c r="AU11" s="69">
        <v>90</v>
      </c>
      <c r="AV11" s="69">
        <v>90</v>
      </c>
      <c r="AW11" s="69">
        <v>90</v>
      </c>
      <c r="AX11" s="69">
        <v>90</v>
      </c>
      <c r="AY11" s="69">
        <v>90</v>
      </c>
      <c r="AZ11" s="69">
        <v>90</v>
      </c>
      <c r="BA11" s="69">
        <v>90</v>
      </c>
      <c r="BB11" s="27"/>
      <c r="BD11" s="27"/>
      <c r="BE11" s="27"/>
      <c r="BF11" s="42"/>
      <c r="BH11" s="39">
        <v>1.3</v>
      </c>
      <c r="BI11" s="27"/>
      <c r="BJ11" s="27">
        <v>80</v>
      </c>
      <c r="BK11" s="27">
        <v>80</v>
      </c>
      <c r="BL11" s="27">
        <v>80</v>
      </c>
      <c r="BM11" s="27">
        <v>80</v>
      </c>
      <c r="BN11" s="27">
        <v>80</v>
      </c>
      <c r="BO11" s="27">
        <v>80</v>
      </c>
      <c r="BP11" s="27">
        <v>80</v>
      </c>
      <c r="BQ11" s="27">
        <v>80</v>
      </c>
      <c r="BR11" s="27">
        <v>80</v>
      </c>
      <c r="BS11" s="27">
        <v>80</v>
      </c>
      <c r="BU11" s="27"/>
      <c r="BV11" s="27"/>
      <c r="BW11" s="42"/>
    </row>
    <row r="12" spans="1:75" x14ac:dyDescent="0.4">
      <c r="C12" t="s">
        <v>43</v>
      </c>
      <c r="D12" t="s">
        <v>23</v>
      </c>
      <c r="G12" s="44" t="s">
        <v>6</v>
      </c>
      <c r="H12" s="44">
        <v>12</v>
      </c>
      <c r="I12" t="s">
        <v>57</v>
      </c>
      <c r="Z12" s="39">
        <v>0.35</v>
      </c>
      <c r="AA12" s="27"/>
      <c r="AC12" s="27"/>
      <c r="AD12" s="69">
        <v>90</v>
      </c>
      <c r="AE12" s="27">
        <v>90</v>
      </c>
      <c r="AF12">
        <v>100</v>
      </c>
      <c r="AG12" s="27">
        <v>100</v>
      </c>
      <c r="AI12" s="27"/>
      <c r="AK12" s="27"/>
      <c r="AM12" s="27"/>
      <c r="AN12" s="27"/>
      <c r="AO12" s="42"/>
      <c r="AQ12" s="39">
        <v>1</v>
      </c>
      <c r="AR12" s="27"/>
      <c r="AS12" s="69">
        <v>90</v>
      </c>
      <c r="AT12" s="69">
        <v>90</v>
      </c>
      <c r="AU12" s="69">
        <v>90</v>
      </c>
      <c r="AV12" s="69">
        <v>90</v>
      </c>
      <c r="AW12" s="69">
        <v>90</v>
      </c>
      <c r="AX12" s="69">
        <v>90</v>
      </c>
      <c r="AY12" s="69">
        <v>90</v>
      </c>
      <c r="AZ12" s="27">
        <v>100</v>
      </c>
      <c r="BA12" s="27">
        <v>100</v>
      </c>
      <c r="BB12" s="27"/>
      <c r="BD12" s="27"/>
      <c r="BE12" s="27"/>
      <c r="BF12" s="42"/>
      <c r="BH12" s="39">
        <v>1.4</v>
      </c>
      <c r="BI12" s="27"/>
      <c r="BJ12" s="69">
        <v>80</v>
      </c>
      <c r="BK12" s="69">
        <v>80</v>
      </c>
      <c r="BL12" s="69">
        <v>80</v>
      </c>
      <c r="BM12" s="69">
        <v>80</v>
      </c>
      <c r="BN12" s="69">
        <v>80</v>
      </c>
      <c r="BO12" s="69">
        <v>80</v>
      </c>
      <c r="BP12" s="69">
        <v>80</v>
      </c>
      <c r="BQ12" s="69">
        <v>80</v>
      </c>
      <c r="BR12" s="27">
        <v>90</v>
      </c>
      <c r="BS12" s="27">
        <v>90</v>
      </c>
      <c r="BT12" s="27">
        <v>90</v>
      </c>
      <c r="BU12" s="27"/>
      <c r="BV12" s="27"/>
      <c r="BW12" s="42"/>
    </row>
    <row r="13" spans="1:75" x14ac:dyDescent="0.4">
      <c r="J13" s="34" t="s">
        <v>55</v>
      </c>
      <c r="Z13" s="39">
        <v>0.4</v>
      </c>
      <c r="AA13" s="27"/>
      <c r="AC13" s="27"/>
      <c r="AE13" s="27">
        <v>100</v>
      </c>
      <c r="AF13">
        <v>100</v>
      </c>
      <c r="AG13" s="27">
        <v>110</v>
      </c>
      <c r="AH13" s="27">
        <v>110</v>
      </c>
      <c r="AI13" s="27"/>
      <c r="AK13" s="27"/>
      <c r="AM13" s="27"/>
      <c r="AN13" s="27"/>
      <c r="AO13" s="42"/>
      <c r="AQ13" s="39">
        <v>1.1000000000000001</v>
      </c>
      <c r="AR13" s="27"/>
      <c r="AS13" s="69">
        <v>90</v>
      </c>
      <c r="AT13" s="27">
        <v>100</v>
      </c>
      <c r="AU13" s="27">
        <v>100</v>
      </c>
      <c r="AV13" s="27">
        <v>100</v>
      </c>
      <c r="AW13" s="27">
        <v>100</v>
      </c>
      <c r="AX13" s="27">
        <v>100</v>
      </c>
      <c r="AY13" s="27">
        <v>100</v>
      </c>
      <c r="AZ13" s="27">
        <v>100</v>
      </c>
      <c r="BA13" s="27">
        <v>100</v>
      </c>
      <c r="BB13" s="27">
        <v>100</v>
      </c>
      <c r="BD13" s="27"/>
      <c r="BE13" s="27"/>
      <c r="BF13" s="42"/>
      <c r="BH13" s="39">
        <v>1.5</v>
      </c>
      <c r="BI13" s="27"/>
      <c r="BJ13" s="69"/>
      <c r="BK13" s="27">
        <v>90</v>
      </c>
      <c r="BL13" s="27">
        <v>90</v>
      </c>
      <c r="BM13" s="27">
        <v>90</v>
      </c>
      <c r="BN13" s="27">
        <v>90</v>
      </c>
      <c r="BO13" s="27">
        <v>90</v>
      </c>
      <c r="BP13" s="27">
        <v>90</v>
      </c>
      <c r="BQ13" s="27">
        <v>90</v>
      </c>
      <c r="BR13" s="27">
        <v>90</v>
      </c>
      <c r="BS13" s="27">
        <v>90</v>
      </c>
      <c r="BT13" s="27">
        <v>90</v>
      </c>
      <c r="BU13" s="27">
        <v>90</v>
      </c>
      <c r="BV13" s="27"/>
      <c r="BW13" s="42"/>
    </row>
    <row r="14" spans="1:75" x14ac:dyDescent="0.4">
      <c r="C14" s="17" t="s">
        <v>51</v>
      </c>
      <c r="D14" s="49" t="s">
        <v>14</v>
      </c>
      <c r="E14" s="49" t="s">
        <v>15</v>
      </c>
      <c r="F14" s="49" t="s">
        <v>16</v>
      </c>
      <c r="G14" s="49" t="s">
        <v>17</v>
      </c>
      <c r="H14" s="49" t="s">
        <v>18</v>
      </c>
      <c r="I14" s="49" t="s">
        <v>19</v>
      </c>
      <c r="J14" s="50" t="s">
        <v>20</v>
      </c>
      <c r="Z14" s="39">
        <v>0.45</v>
      </c>
      <c r="AA14" s="27"/>
      <c r="AC14" s="27"/>
      <c r="AE14" s="27">
        <v>100</v>
      </c>
      <c r="AF14">
        <v>110</v>
      </c>
      <c r="AG14" s="27">
        <v>110</v>
      </c>
      <c r="AH14" s="27">
        <v>110</v>
      </c>
      <c r="AI14" s="27">
        <v>120</v>
      </c>
      <c r="AK14" s="27"/>
      <c r="AM14" s="27"/>
      <c r="AN14" s="27"/>
      <c r="AQ14" s="39">
        <v>1.2</v>
      </c>
      <c r="AR14" s="27"/>
      <c r="AT14" s="27">
        <v>100</v>
      </c>
      <c r="AU14" s="27">
        <v>100</v>
      </c>
      <c r="AV14" s="27">
        <v>100</v>
      </c>
      <c r="AW14" s="27">
        <v>100</v>
      </c>
      <c r="AX14" s="27">
        <v>100</v>
      </c>
      <c r="AY14" s="27">
        <v>100</v>
      </c>
      <c r="AZ14" s="27">
        <v>110</v>
      </c>
      <c r="BA14" s="27">
        <v>110</v>
      </c>
      <c r="BB14" s="27">
        <v>110</v>
      </c>
      <c r="BC14" s="27">
        <v>110</v>
      </c>
      <c r="BD14" s="27"/>
      <c r="BE14" s="27"/>
      <c r="BH14" s="39">
        <v>1.6</v>
      </c>
      <c r="BI14" s="27"/>
      <c r="BK14" s="27">
        <v>90</v>
      </c>
      <c r="BL14" s="27">
        <v>90</v>
      </c>
      <c r="BM14" s="27">
        <v>90</v>
      </c>
      <c r="BN14" s="27">
        <v>90</v>
      </c>
      <c r="BO14" s="27">
        <v>90</v>
      </c>
      <c r="BP14" s="27">
        <v>90</v>
      </c>
      <c r="BQ14" s="27">
        <v>90</v>
      </c>
      <c r="BR14" s="27">
        <v>100</v>
      </c>
      <c r="BS14" s="27">
        <v>100</v>
      </c>
      <c r="BT14" s="27">
        <v>100</v>
      </c>
      <c r="BU14" s="27">
        <v>100</v>
      </c>
      <c r="BV14" s="27"/>
    </row>
    <row r="15" spans="1:75" x14ac:dyDescent="0.4">
      <c r="C15" s="57">
        <f>_xlfn.IFS(H12=8,8000,H12=10,10000,H12=12,12000)</f>
        <v>12000</v>
      </c>
      <c r="D15" s="58">
        <f>VLOOKUP($C15,$O38:$V43,2)</f>
        <v>2500</v>
      </c>
      <c r="E15" s="58">
        <f>VLOOKUP($C15,$O38:$V43,3)</f>
        <v>8000</v>
      </c>
      <c r="F15" s="58">
        <f>VLOOKUP($C15,$O38:$V43,4)</f>
        <v>1500</v>
      </c>
      <c r="G15" s="58">
        <f>VLOOKUP($C15,$O38:$V43,5)</f>
        <v>75</v>
      </c>
      <c r="H15" s="58">
        <f>VLOOKUP($C15,$O38:$V43,6)</f>
        <v>75</v>
      </c>
      <c r="I15" s="58">
        <f>VLOOKUP($C15,$O38:$V43,7)</f>
        <v>195</v>
      </c>
      <c r="J15" s="59">
        <f>VLOOKUP($C15,$O38:$V43,8)</f>
        <v>195</v>
      </c>
      <c r="Z15" s="41">
        <v>0.5</v>
      </c>
      <c r="AA15" s="27"/>
      <c r="AC15" s="27"/>
      <c r="AE15" s="27">
        <v>110</v>
      </c>
      <c r="AF15">
        <v>110</v>
      </c>
      <c r="AG15" s="27">
        <v>110</v>
      </c>
      <c r="AH15">
        <v>120</v>
      </c>
      <c r="AI15" s="27">
        <v>120</v>
      </c>
      <c r="AK15" s="27"/>
      <c r="AM15" s="27"/>
      <c r="AN15" s="27"/>
      <c r="AQ15" s="39">
        <v>1.3</v>
      </c>
      <c r="AR15" s="27"/>
      <c r="AT15" s="27">
        <v>100</v>
      </c>
      <c r="AU15" s="27">
        <v>110</v>
      </c>
      <c r="AV15" s="27">
        <v>110</v>
      </c>
      <c r="AW15" s="27">
        <v>110</v>
      </c>
      <c r="AX15" s="27">
        <v>110</v>
      </c>
      <c r="AY15" s="27">
        <v>110</v>
      </c>
      <c r="AZ15" s="27">
        <v>110</v>
      </c>
      <c r="BA15" s="27">
        <v>110</v>
      </c>
      <c r="BB15" s="27">
        <v>120</v>
      </c>
      <c r="BC15" s="27">
        <v>120</v>
      </c>
      <c r="BD15" s="27"/>
      <c r="BE15" s="27"/>
      <c r="BH15" s="39">
        <v>1.7</v>
      </c>
      <c r="BI15" s="27"/>
      <c r="BK15" s="27">
        <v>90</v>
      </c>
      <c r="BL15" s="27">
        <v>100</v>
      </c>
      <c r="BM15" s="27">
        <v>100</v>
      </c>
      <c r="BN15" s="27">
        <v>100</v>
      </c>
      <c r="BO15" s="27">
        <v>100</v>
      </c>
      <c r="BP15" s="27">
        <v>100</v>
      </c>
      <c r="BQ15" s="27">
        <v>100</v>
      </c>
      <c r="BR15" s="27">
        <v>100</v>
      </c>
      <c r="BS15" s="27">
        <v>100</v>
      </c>
      <c r="BT15" s="27">
        <v>100</v>
      </c>
      <c r="BU15" s="27">
        <v>100</v>
      </c>
      <c r="BV15" s="27">
        <v>110</v>
      </c>
    </row>
    <row r="16" spans="1:75" x14ac:dyDescent="0.4">
      <c r="Z16" s="37">
        <v>0.6</v>
      </c>
      <c r="AA16" s="27"/>
      <c r="AC16" s="27"/>
      <c r="AE16" s="27">
        <v>120</v>
      </c>
      <c r="AF16">
        <v>120</v>
      </c>
      <c r="AG16" s="27">
        <v>120</v>
      </c>
      <c r="AH16" s="27">
        <v>120</v>
      </c>
      <c r="AI16" s="27">
        <v>130</v>
      </c>
      <c r="AJ16" s="27">
        <v>130</v>
      </c>
      <c r="AK16" s="27">
        <v>130</v>
      </c>
      <c r="AM16" s="27"/>
      <c r="AN16" s="27"/>
      <c r="AQ16" s="39">
        <v>1.4</v>
      </c>
      <c r="AR16" s="27"/>
      <c r="AT16" s="27">
        <v>110</v>
      </c>
      <c r="AU16" s="27">
        <v>110</v>
      </c>
      <c r="AV16" s="27">
        <v>110</v>
      </c>
      <c r="AW16" s="27">
        <v>110</v>
      </c>
      <c r="AX16" s="27">
        <v>110</v>
      </c>
      <c r="AY16" s="27">
        <v>110</v>
      </c>
      <c r="AZ16" s="27">
        <v>110</v>
      </c>
      <c r="BA16" s="27">
        <v>120</v>
      </c>
      <c r="BB16" s="27">
        <v>120</v>
      </c>
      <c r="BC16" s="27">
        <v>120</v>
      </c>
      <c r="BD16" s="27">
        <v>120</v>
      </c>
      <c r="BE16" s="27"/>
      <c r="BH16" s="39">
        <v>1.8</v>
      </c>
      <c r="BI16" s="27"/>
      <c r="BK16" s="27">
        <v>100</v>
      </c>
      <c r="BL16" s="27">
        <v>100</v>
      </c>
      <c r="BM16" s="27">
        <v>100</v>
      </c>
      <c r="BN16" s="27">
        <v>100</v>
      </c>
      <c r="BO16" s="27">
        <v>100</v>
      </c>
      <c r="BP16" s="27">
        <v>100</v>
      </c>
      <c r="BQ16" s="27">
        <v>100</v>
      </c>
      <c r="BR16" s="27">
        <v>100</v>
      </c>
      <c r="BS16" s="27">
        <v>110</v>
      </c>
      <c r="BT16" s="27">
        <v>110</v>
      </c>
      <c r="BU16" s="27">
        <v>110</v>
      </c>
      <c r="BV16" s="27">
        <v>110</v>
      </c>
    </row>
    <row r="17" spans="2:75" x14ac:dyDescent="0.4">
      <c r="B17" t="s">
        <v>32</v>
      </c>
      <c r="Z17" s="41">
        <v>0.7</v>
      </c>
      <c r="AA17" s="27"/>
      <c r="AC17" s="27"/>
      <c r="AE17" s="27">
        <v>120</v>
      </c>
      <c r="AF17">
        <v>130</v>
      </c>
      <c r="AG17" s="27">
        <v>130</v>
      </c>
      <c r="AH17" s="27">
        <v>130</v>
      </c>
      <c r="AI17" s="27">
        <v>130</v>
      </c>
      <c r="AJ17" s="27">
        <v>140</v>
      </c>
      <c r="AK17" s="27">
        <v>140</v>
      </c>
      <c r="AL17" s="27">
        <v>140</v>
      </c>
      <c r="AM17" s="27"/>
      <c r="AN17" s="27"/>
      <c r="AQ17" s="39">
        <v>1.5</v>
      </c>
      <c r="AR17" s="27"/>
      <c r="AT17" s="27"/>
      <c r="AU17" s="27">
        <v>110</v>
      </c>
      <c r="AV17" s="27">
        <v>120</v>
      </c>
      <c r="AW17" s="27">
        <v>120</v>
      </c>
      <c r="AX17" s="27">
        <v>120</v>
      </c>
      <c r="AY17" s="27">
        <v>120</v>
      </c>
      <c r="AZ17" s="27">
        <v>120</v>
      </c>
      <c r="BA17" s="27">
        <v>120</v>
      </c>
      <c r="BB17" s="27">
        <v>120</v>
      </c>
      <c r="BC17" s="27">
        <v>130</v>
      </c>
      <c r="BD17" s="27">
        <v>130</v>
      </c>
      <c r="BE17" s="27">
        <v>130</v>
      </c>
      <c r="BH17" s="39">
        <v>1.9</v>
      </c>
      <c r="BI17" s="27"/>
      <c r="BK17" s="27"/>
      <c r="BL17" s="27">
        <v>100</v>
      </c>
      <c r="BM17" s="27">
        <v>100</v>
      </c>
      <c r="BN17" s="27">
        <v>100</v>
      </c>
      <c r="BO17" s="27">
        <v>100</v>
      </c>
      <c r="BP17" s="27">
        <v>100</v>
      </c>
      <c r="BQ17" s="27">
        <v>110</v>
      </c>
      <c r="BR17" s="27">
        <v>110</v>
      </c>
      <c r="BS17" s="27">
        <v>110</v>
      </c>
      <c r="BT17" s="27">
        <v>110</v>
      </c>
      <c r="BU17" s="27">
        <v>110</v>
      </c>
      <c r="BV17" s="27">
        <v>110</v>
      </c>
    </row>
    <row r="18" spans="2:75" x14ac:dyDescent="0.4">
      <c r="C18" s="1" t="s">
        <v>90</v>
      </c>
      <c r="E18" s="4"/>
      <c r="F18" s="67"/>
      <c r="Z18" s="41">
        <v>0.8</v>
      </c>
      <c r="AA18" s="27"/>
      <c r="AC18" s="27"/>
      <c r="AE18" s="27"/>
      <c r="AF18">
        <v>130</v>
      </c>
      <c r="AG18" s="27">
        <v>130</v>
      </c>
      <c r="AH18" s="27">
        <v>140</v>
      </c>
      <c r="AI18" s="27">
        <v>140</v>
      </c>
      <c r="AJ18" s="27">
        <v>140</v>
      </c>
      <c r="AK18" s="27">
        <v>140</v>
      </c>
      <c r="AL18" s="27">
        <v>150</v>
      </c>
      <c r="AM18" s="27">
        <v>150</v>
      </c>
      <c r="AN18" s="27"/>
      <c r="AQ18" s="39">
        <v>1.6</v>
      </c>
      <c r="AR18" s="27"/>
      <c r="AT18" s="27"/>
      <c r="AU18" s="27">
        <v>120</v>
      </c>
      <c r="AV18" s="27">
        <v>120</v>
      </c>
      <c r="AW18" s="27">
        <v>120</v>
      </c>
      <c r="AX18" s="27">
        <v>120</v>
      </c>
      <c r="AY18" s="27">
        <v>120</v>
      </c>
      <c r="AZ18" s="27">
        <v>120</v>
      </c>
      <c r="BA18" s="27">
        <v>130</v>
      </c>
      <c r="BB18" s="27">
        <v>130</v>
      </c>
      <c r="BC18" s="27">
        <v>130</v>
      </c>
      <c r="BD18" s="27">
        <v>130</v>
      </c>
      <c r="BE18" s="27">
        <v>130</v>
      </c>
      <c r="BH18" s="39">
        <v>2</v>
      </c>
      <c r="BI18" s="27"/>
      <c r="BK18" s="27"/>
      <c r="BL18" s="27">
        <v>110</v>
      </c>
      <c r="BM18" s="27">
        <v>110</v>
      </c>
      <c r="BN18" s="27">
        <v>110</v>
      </c>
      <c r="BO18" s="27">
        <v>110</v>
      </c>
      <c r="BP18" s="27">
        <v>110</v>
      </c>
      <c r="BQ18" s="27">
        <v>110</v>
      </c>
      <c r="BR18" s="27">
        <v>110</v>
      </c>
      <c r="BS18" s="27">
        <v>110</v>
      </c>
      <c r="BT18" s="27">
        <v>110</v>
      </c>
      <c r="BU18" s="27">
        <v>120</v>
      </c>
      <c r="BV18" s="27">
        <v>120</v>
      </c>
    </row>
    <row r="19" spans="2:75" x14ac:dyDescent="0.4">
      <c r="C19" t="s">
        <v>63</v>
      </c>
      <c r="D19" s="67"/>
      <c r="E19" s="4"/>
      <c r="F19" s="67"/>
      <c r="G19" t="s">
        <v>69</v>
      </c>
      <c r="Z19" s="41">
        <v>0.9</v>
      </c>
      <c r="AA19" s="27"/>
      <c r="AC19" s="27"/>
      <c r="AE19" s="27"/>
      <c r="AF19">
        <v>140</v>
      </c>
      <c r="AG19" s="27">
        <v>140</v>
      </c>
      <c r="AH19" s="27">
        <v>140</v>
      </c>
      <c r="AI19" s="27">
        <v>150</v>
      </c>
      <c r="AJ19" s="27">
        <v>150</v>
      </c>
      <c r="AK19" s="27">
        <v>150</v>
      </c>
      <c r="AL19" s="27">
        <v>150</v>
      </c>
      <c r="AM19" s="27">
        <v>160</v>
      </c>
      <c r="AN19" s="27">
        <v>160</v>
      </c>
      <c r="AO19" s="42"/>
      <c r="AQ19" s="39">
        <v>1.7</v>
      </c>
      <c r="AR19" s="27"/>
      <c r="AT19" s="27"/>
      <c r="AU19" s="27">
        <v>120</v>
      </c>
      <c r="AV19" s="27">
        <v>120</v>
      </c>
      <c r="AW19" s="27">
        <v>120</v>
      </c>
      <c r="AX19" s="27">
        <v>130</v>
      </c>
      <c r="AY19" s="27">
        <v>130</v>
      </c>
      <c r="AZ19" s="27">
        <v>130</v>
      </c>
      <c r="BA19" s="27">
        <v>130</v>
      </c>
      <c r="BB19" s="27">
        <v>130</v>
      </c>
      <c r="BC19" s="27">
        <v>130</v>
      </c>
      <c r="BD19" s="27">
        <v>140</v>
      </c>
      <c r="BE19" s="27">
        <v>140</v>
      </c>
      <c r="BF19" s="42"/>
      <c r="BH19" s="39">
        <v>2.2000000000000002</v>
      </c>
      <c r="BI19" s="27"/>
      <c r="BK19" s="27"/>
      <c r="BL19" s="27">
        <v>110</v>
      </c>
      <c r="BM19" s="27">
        <v>110</v>
      </c>
      <c r="BN19" s="27">
        <v>110</v>
      </c>
      <c r="BO19" s="27">
        <v>110</v>
      </c>
      <c r="BP19" s="27">
        <v>110</v>
      </c>
      <c r="BQ19" s="27">
        <v>120</v>
      </c>
      <c r="BR19" s="27">
        <v>120</v>
      </c>
      <c r="BS19" s="27">
        <v>120</v>
      </c>
      <c r="BT19" s="27">
        <v>120</v>
      </c>
      <c r="BU19" s="27">
        <v>120</v>
      </c>
      <c r="BV19" s="27">
        <v>120</v>
      </c>
      <c r="BW19" s="42"/>
    </row>
    <row r="20" spans="2:75" x14ac:dyDescent="0.4">
      <c r="G20" t="s">
        <v>64</v>
      </c>
      <c r="Z20" s="41">
        <v>1</v>
      </c>
      <c r="AA20" s="27"/>
      <c r="AC20" s="27"/>
      <c r="AE20" s="27"/>
      <c r="AF20" s="45">
        <v>140</v>
      </c>
      <c r="AG20" s="27">
        <v>150</v>
      </c>
      <c r="AH20" s="27">
        <v>150</v>
      </c>
      <c r="AI20" s="27">
        <v>150</v>
      </c>
      <c r="AJ20" s="27">
        <v>150</v>
      </c>
      <c r="AK20" s="27">
        <v>160</v>
      </c>
      <c r="AL20" s="27">
        <v>160</v>
      </c>
      <c r="AM20" s="27">
        <v>160</v>
      </c>
      <c r="AN20" s="27">
        <v>160</v>
      </c>
      <c r="AO20" s="42"/>
      <c r="AQ20" s="39">
        <v>1.8</v>
      </c>
      <c r="AR20" s="27"/>
      <c r="AT20" s="27"/>
      <c r="AU20" s="27">
        <v>130</v>
      </c>
      <c r="AV20" s="27">
        <v>130</v>
      </c>
      <c r="AW20" s="27">
        <v>130</v>
      </c>
      <c r="AX20" s="27">
        <v>130</v>
      </c>
      <c r="AY20" s="27">
        <v>130</v>
      </c>
      <c r="AZ20" s="27">
        <v>130</v>
      </c>
      <c r="BA20" s="27">
        <v>130</v>
      </c>
      <c r="BB20" s="27">
        <v>130</v>
      </c>
      <c r="BC20" s="27">
        <v>140</v>
      </c>
      <c r="BD20" s="27">
        <v>140</v>
      </c>
      <c r="BE20" s="27">
        <v>140</v>
      </c>
      <c r="BF20" s="42"/>
      <c r="BH20" s="39">
        <v>2.4</v>
      </c>
      <c r="BI20" s="27"/>
      <c r="BK20" s="27"/>
      <c r="BL20" s="27"/>
      <c r="BM20" s="27">
        <v>120</v>
      </c>
      <c r="BN20" s="27">
        <v>120</v>
      </c>
      <c r="BO20" s="27">
        <v>120</v>
      </c>
      <c r="BP20" s="27">
        <v>120</v>
      </c>
      <c r="BQ20" s="27">
        <v>120</v>
      </c>
      <c r="BR20" s="27">
        <v>120</v>
      </c>
      <c r="BS20" s="27">
        <v>130</v>
      </c>
      <c r="BT20" s="27">
        <v>130</v>
      </c>
      <c r="BU20" s="27">
        <v>130</v>
      </c>
      <c r="BV20" s="27">
        <v>130</v>
      </c>
      <c r="BW20" s="42"/>
    </row>
    <row r="21" spans="2:75" x14ac:dyDescent="0.4">
      <c r="G21" t="s">
        <v>65</v>
      </c>
      <c r="L21" s="5"/>
      <c r="Z21" s="41">
        <v>1.1000000000000001</v>
      </c>
      <c r="AA21" s="27"/>
      <c r="AC21" s="27"/>
      <c r="AE21" s="27"/>
      <c r="AF21">
        <v>150</v>
      </c>
      <c r="AG21" s="27">
        <v>150</v>
      </c>
      <c r="AH21" s="27">
        <v>150</v>
      </c>
      <c r="AI21" s="27">
        <v>160</v>
      </c>
      <c r="AJ21" s="27">
        <v>160</v>
      </c>
      <c r="AK21" s="27">
        <v>160</v>
      </c>
      <c r="AL21" s="27">
        <v>160</v>
      </c>
      <c r="AM21" s="27">
        <v>170</v>
      </c>
      <c r="AN21" s="27">
        <v>170</v>
      </c>
      <c r="AO21" s="42"/>
      <c r="AQ21" s="39">
        <v>1.9</v>
      </c>
      <c r="AR21" s="27"/>
      <c r="AT21" s="27"/>
      <c r="AV21" s="27">
        <v>130</v>
      </c>
      <c r="AW21" s="27">
        <v>130</v>
      </c>
      <c r="AX21" s="27">
        <v>130</v>
      </c>
      <c r="AY21" s="27">
        <v>130</v>
      </c>
      <c r="AZ21" s="27">
        <v>130</v>
      </c>
      <c r="BA21" s="27">
        <v>140</v>
      </c>
      <c r="BB21" s="27">
        <v>140</v>
      </c>
      <c r="BC21" s="27">
        <v>140</v>
      </c>
      <c r="BD21" s="27">
        <v>140</v>
      </c>
      <c r="BE21" s="27">
        <v>150</v>
      </c>
      <c r="BF21" s="42"/>
      <c r="BH21" s="39">
        <v>2.6</v>
      </c>
      <c r="BI21" s="27"/>
      <c r="BK21" s="27"/>
      <c r="BM21" s="27">
        <v>120</v>
      </c>
      <c r="BN21" s="27">
        <v>120</v>
      </c>
      <c r="BO21" s="27">
        <v>130</v>
      </c>
      <c r="BP21" s="27">
        <v>130</v>
      </c>
      <c r="BQ21" s="27">
        <v>130</v>
      </c>
      <c r="BR21" s="27">
        <v>130</v>
      </c>
      <c r="BS21" s="27">
        <v>130</v>
      </c>
      <c r="BT21" s="27">
        <v>130</v>
      </c>
      <c r="BU21" s="27">
        <v>130</v>
      </c>
      <c r="BV21" s="27">
        <v>140</v>
      </c>
      <c r="BW21" s="42"/>
    </row>
    <row r="22" spans="2:75" x14ac:dyDescent="0.4">
      <c r="C22" t="s">
        <v>66</v>
      </c>
      <c r="F22" s="6">
        <f>0.615*H11^2*1</f>
        <v>2214</v>
      </c>
      <c r="G22" t="s">
        <v>68</v>
      </c>
      <c r="Z22" s="41">
        <v>1.2</v>
      </c>
      <c r="AA22" s="27"/>
      <c r="AC22" s="27"/>
      <c r="AE22" s="27"/>
      <c r="AG22" s="27">
        <v>150</v>
      </c>
      <c r="AH22" s="27">
        <v>160</v>
      </c>
      <c r="AI22" s="27">
        <v>160</v>
      </c>
      <c r="AJ22" s="27">
        <v>160</v>
      </c>
      <c r="AK22" s="27">
        <v>160</v>
      </c>
      <c r="AL22" s="27">
        <v>170</v>
      </c>
      <c r="AM22" s="27">
        <v>170</v>
      </c>
      <c r="AN22" s="27">
        <v>170</v>
      </c>
      <c r="AO22" s="42"/>
      <c r="AQ22" s="39">
        <v>2</v>
      </c>
      <c r="AR22" s="27"/>
      <c r="AT22" s="27"/>
      <c r="AV22" s="27">
        <v>130</v>
      </c>
      <c r="AW22" s="27">
        <v>130</v>
      </c>
      <c r="AX22" s="27">
        <v>140</v>
      </c>
      <c r="AY22" s="27">
        <v>140</v>
      </c>
      <c r="AZ22" s="27">
        <v>140</v>
      </c>
      <c r="BA22" s="27">
        <v>140</v>
      </c>
      <c r="BB22" s="27">
        <v>140</v>
      </c>
      <c r="BC22" s="27">
        <v>140</v>
      </c>
      <c r="BD22" s="27">
        <v>150</v>
      </c>
      <c r="BE22" s="27">
        <v>150</v>
      </c>
      <c r="BF22" s="42"/>
      <c r="BH22" s="39">
        <v>2.8</v>
      </c>
      <c r="BI22" s="27"/>
      <c r="BK22" s="27"/>
      <c r="BM22" s="27"/>
      <c r="BN22" s="27">
        <v>130</v>
      </c>
      <c r="BO22" s="27">
        <v>130</v>
      </c>
      <c r="BP22" s="27">
        <v>130</v>
      </c>
      <c r="BQ22" s="27">
        <v>130</v>
      </c>
      <c r="BR22" s="27">
        <v>130</v>
      </c>
      <c r="BS22" s="27">
        <v>140</v>
      </c>
      <c r="BT22" s="27">
        <v>140</v>
      </c>
      <c r="BU22" s="27">
        <v>140</v>
      </c>
      <c r="BV22" s="27">
        <v>140</v>
      </c>
      <c r="BW22" s="42"/>
    </row>
    <row r="23" spans="2:75" x14ac:dyDescent="0.4">
      <c r="C23" t="s">
        <v>67</v>
      </c>
      <c r="F23" s="6">
        <f>0.615*H11^2*0.7</f>
        <v>1549.8</v>
      </c>
      <c r="G23" t="s">
        <v>68</v>
      </c>
      <c r="Z23" s="41">
        <v>1.3</v>
      </c>
      <c r="AA23" s="27"/>
      <c r="AC23" s="27"/>
      <c r="AE23" s="27"/>
      <c r="AG23" s="27">
        <v>160</v>
      </c>
      <c r="AH23" s="27">
        <v>160</v>
      </c>
      <c r="AI23" s="27">
        <v>160</v>
      </c>
      <c r="AJ23" s="27">
        <v>170</v>
      </c>
      <c r="AK23" s="27">
        <v>170</v>
      </c>
      <c r="AL23" s="27">
        <v>170</v>
      </c>
      <c r="AM23" s="27">
        <v>170</v>
      </c>
      <c r="AN23" s="27">
        <v>180</v>
      </c>
      <c r="AO23" s="42"/>
      <c r="AQ23" s="39">
        <v>2.2000000000000002</v>
      </c>
      <c r="AR23" s="27"/>
      <c r="AT23" s="27"/>
      <c r="AV23" s="27">
        <v>140</v>
      </c>
      <c r="AW23" s="27">
        <v>140</v>
      </c>
      <c r="AX23" s="27">
        <v>140</v>
      </c>
      <c r="AY23" s="27">
        <v>140</v>
      </c>
      <c r="AZ23" s="27">
        <v>140</v>
      </c>
      <c r="BA23" s="27">
        <v>150</v>
      </c>
      <c r="BB23" s="27">
        <v>150</v>
      </c>
      <c r="BC23" s="27">
        <v>150</v>
      </c>
      <c r="BD23" s="27">
        <v>150</v>
      </c>
      <c r="BE23" s="27">
        <v>150</v>
      </c>
      <c r="BF23" s="42"/>
      <c r="BH23" s="39">
        <v>3</v>
      </c>
      <c r="BI23" s="27"/>
      <c r="BK23" s="27"/>
      <c r="BM23" s="27"/>
      <c r="BN23" s="27"/>
      <c r="BO23" s="27">
        <v>130</v>
      </c>
      <c r="BP23" s="27">
        <v>140</v>
      </c>
      <c r="BQ23" s="27">
        <v>140</v>
      </c>
      <c r="BR23" s="27">
        <v>140</v>
      </c>
      <c r="BS23" s="27">
        <v>140</v>
      </c>
      <c r="BT23" s="27">
        <v>140</v>
      </c>
      <c r="BU23" s="27">
        <v>140</v>
      </c>
      <c r="BV23" s="27">
        <v>150</v>
      </c>
      <c r="BW23" s="42"/>
    </row>
    <row r="24" spans="2:75" x14ac:dyDescent="0.4">
      <c r="L24" s="33"/>
      <c r="Z24" s="41">
        <v>1.4</v>
      </c>
      <c r="AA24" s="27"/>
      <c r="AC24" s="27"/>
      <c r="AE24" s="27"/>
      <c r="AG24" s="27">
        <v>160</v>
      </c>
      <c r="AH24" s="27">
        <v>170</v>
      </c>
      <c r="AI24" s="27">
        <v>170</v>
      </c>
      <c r="AJ24" s="27">
        <v>170</v>
      </c>
      <c r="AK24" s="27">
        <v>170</v>
      </c>
      <c r="AL24" s="27">
        <v>170</v>
      </c>
      <c r="AM24" s="27">
        <v>180</v>
      </c>
      <c r="AN24" s="27">
        <v>190</v>
      </c>
      <c r="AO24" s="42"/>
      <c r="AQ24" s="39">
        <v>2.4</v>
      </c>
      <c r="AR24" s="27"/>
      <c r="AT24" s="27"/>
      <c r="AV24" s="27"/>
      <c r="AW24" s="27">
        <v>150</v>
      </c>
      <c r="AX24" s="27">
        <v>150</v>
      </c>
      <c r="AY24" s="27">
        <v>150</v>
      </c>
      <c r="AZ24" s="27">
        <v>150</v>
      </c>
      <c r="BA24" s="27">
        <v>150</v>
      </c>
      <c r="BB24" s="27">
        <v>150</v>
      </c>
      <c r="BC24" s="27">
        <v>160</v>
      </c>
      <c r="BD24" s="27">
        <v>160</v>
      </c>
      <c r="BE24" s="27">
        <v>160</v>
      </c>
      <c r="BF24" s="42"/>
      <c r="BH24" s="39">
        <v>3.2</v>
      </c>
      <c r="BI24" s="27"/>
      <c r="BK24" s="27"/>
      <c r="BM24" s="27"/>
      <c r="BN24" s="27"/>
      <c r="BO24" s="27">
        <v>140</v>
      </c>
      <c r="BP24" s="27">
        <v>140</v>
      </c>
      <c r="BQ24" s="27">
        <v>140</v>
      </c>
      <c r="BR24" s="27">
        <v>140</v>
      </c>
      <c r="BS24" s="27">
        <v>150</v>
      </c>
      <c r="BT24" s="27">
        <v>150</v>
      </c>
      <c r="BU24" s="27">
        <v>150</v>
      </c>
      <c r="BV24" s="27">
        <v>150</v>
      </c>
      <c r="BW24" s="42"/>
    </row>
    <row r="25" spans="2:75" x14ac:dyDescent="0.4">
      <c r="Z25" s="41">
        <v>1.5</v>
      </c>
      <c r="AA25" s="27"/>
      <c r="AC25" s="27"/>
      <c r="AE25" s="27"/>
      <c r="AG25" s="27"/>
      <c r="AH25" s="27">
        <v>170</v>
      </c>
      <c r="AI25" s="27">
        <v>170</v>
      </c>
      <c r="AJ25" s="27">
        <v>170</v>
      </c>
      <c r="AK25" s="27">
        <v>170</v>
      </c>
      <c r="AL25" s="27">
        <v>180</v>
      </c>
      <c r="AM25" s="27">
        <v>180</v>
      </c>
      <c r="AN25" s="27">
        <v>190</v>
      </c>
      <c r="AO25" s="42"/>
      <c r="AQ25" s="39">
        <v>2.6</v>
      </c>
      <c r="AR25" s="27"/>
      <c r="AT25" s="27"/>
      <c r="AV25" s="27"/>
      <c r="AW25" s="27">
        <v>150</v>
      </c>
      <c r="AX25" s="27">
        <v>150</v>
      </c>
      <c r="AY25" s="27">
        <v>150</v>
      </c>
      <c r="AZ25" s="27">
        <v>150</v>
      </c>
      <c r="BA25" s="27">
        <v>160</v>
      </c>
      <c r="BB25" s="27">
        <v>160</v>
      </c>
      <c r="BC25" s="27">
        <v>160</v>
      </c>
      <c r="BD25" s="27">
        <v>160</v>
      </c>
      <c r="BE25" s="27">
        <v>170</v>
      </c>
      <c r="BF25" s="42"/>
      <c r="BH25" s="39">
        <v>3.4</v>
      </c>
      <c r="BI25" s="27"/>
      <c r="BK25" s="27"/>
      <c r="BM25" s="27"/>
      <c r="BN25" s="27"/>
      <c r="BO25" s="27"/>
      <c r="BP25" s="27">
        <v>140</v>
      </c>
      <c r="BQ25" s="27">
        <v>150</v>
      </c>
      <c r="BR25" s="27">
        <v>150</v>
      </c>
      <c r="BS25" s="27">
        <v>150</v>
      </c>
      <c r="BT25" s="27">
        <v>150</v>
      </c>
      <c r="BU25" s="27">
        <v>150</v>
      </c>
      <c r="BV25" s="27">
        <v>150</v>
      </c>
      <c r="BW25" s="42"/>
    </row>
    <row r="26" spans="2:75" x14ac:dyDescent="0.4">
      <c r="B26" t="s">
        <v>31</v>
      </c>
      <c r="Z26" s="41">
        <v>1.6</v>
      </c>
      <c r="AA26" s="27"/>
      <c r="AC26" s="27"/>
      <c r="AE26" s="27"/>
      <c r="AG26" s="27"/>
      <c r="AH26" s="27">
        <v>170</v>
      </c>
      <c r="AI26" s="27">
        <v>170</v>
      </c>
      <c r="AJ26" s="27">
        <v>180</v>
      </c>
      <c r="AK26" s="27">
        <v>180</v>
      </c>
      <c r="AL26" s="27">
        <v>180</v>
      </c>
      <c r="AM26" s="27">
        <v>180</v>
      </c>
      <c r="AN26" s="27">
        <v>190</v>
      </c>
      <c r="AO26" s="42"/>
      <c r="AQ26" s="39">
        <v>2.8</v>
      </c>
      <c r="AR26" s="27"/>
      <c r="AT26" s="27"/>
      <c r="AV26" s="27"/>
      <c r="AX26" s="27">
        <v>160</v>
      </c>
      <c r="AY26" s="27">
        <v>160</v>
      </c>
      <c r="AZ26" s="27">
        <v>160</v>
      </c>
      <c r="BA26" s="27">
        <v>160</v>
      </c>
      <c r="BB26" s="27">
        <v>160</v>
      </c>
      <c r="BC26" s="27">
        <v>170</v>
      </c>
      <c r="BD26" s="27">
        <v>170</v>
      </c>
      <c r="BE26" s="27">
        <v>170</v>
      </c>
      <c r="BF26" s="42"/>
      <c r="BH26" s="39">
        <v>3.6</v>
      </c>
      <c r="BI26" s="27"/>
      <c r="BK26" s="27"/>
      <c r="BM26" s="27"/>
      <c r="BO26" s="27"/>
      <c r="BP26" s="27">
        <v>150</v>
      </c>
      <c r="BQ26" s="27">
        <v>150</v>
      </c>
      <c r="BR26" s="27">
        <v>150</v>
      </c>
      <c r="BS26" s="27">
        <v>150</v>
      </c>
      <c r="BT26" s="27">
        <v>160</v>
      </c>
      <c r="BU26" s="27">
        <v>160</v>
      </c>
      <c r="BV26" s="27">
        <v>160</v>
      </c>
      <c r="BW26" s="42"/>
    </row>
    <row r="27" spans="2:75" x14ac:dyDescent="0.4">
      <c r="C27" s="60"/>
      <c r="D27" s="36"/>
      <c r="E27" s="61"/>
      <c r="F27" s="36" t="s">
        <v>58</v>
      </c>
      <c r="G27" s="36"/>
      <c r="H27" s="61" t="s">
        <v>70</v>
      </c>
      <c r="I27" s="62" t="s">
        <v>71</v>
      </c>
      <c r="Z27" s="41">
        <v>1.7</v>
      </c>
      <c r="AA27" s="27"/>
      <c r="AC27" s="27"/>
      <c r="AE27" s="27"/>
      <c r="AG27" s="27"/>
      <c r="AH27" s="27">
        <v>180</v>
      </c>
      <c r="AI27" s="27">
        <v>180</v>
      </c>
      <c r="AJ27" s="27">
        <v>180</v>
      </c>
      <c r="AK27" s="27">
        <v>180</v>
      </c>
      <c r="AL27" s="27">
        <v>180</v>
      </c>
      <c r="AM27" s="27">
        <v>190</v>
      </c>
      <c r="AN27" s="27">
        <v>190</v>
      </c>
      <c r="AQ27" s="39">
        <v>3</v>
      </c>
      <c r="AR27" s="27"/>
      <c r="AT27" s="27"/>
      <c r="AV27" s="27"/>
      <c r="AX27" s="27"/>
      <c r="AY27" s="27">
        <v>160</v>
      </c>
      <c r="AZ27" s="27">
        <v>160</v>
      </c>
      <c r="BA27" s="27">
        <v>170</v>
      </c>
      <c r="BB27" s="27">
        <v>170</v>
      </c>
      <c r="BC27" s="27">
        <v>170</v>
      </c>
      <c r="BD27" s="27">
        <v>170</v>
      </c>
      <c r="BE27" s="27">
        <v>170</v>
      </c>
      <c r="BH27" s="39">
        <v>3.8</v>
      </c>
      <c r="BI27" s="27"/>
      <c r="BK27" s="27"/>
      <c r="BM27" s="27"/>
      <c r="BO27" s="27"/>
      <c r="BP27" s="27"/>
      <c r="BQ27" s="27">
        <v>150</v>
      </c>
      <c r="BR27" s="27">
        <v>160</v>
      </c>
      <c r="BS27" s="27">
        <v>160</v>
      </c>
      <c r="BT27" s="27">
        <v>160</v>
      </c>
      <c r="BU27" s="27">
        <v>160</v>
      </c>
      <c r="BV27" s="27">
        <v>160</v>
      </c>
    </row>
    <row r="28" spans="2:75" x14ac:dyDescent="0.4">
      <c r="C28" s="22"/>
      <c r="D28" s="23"/>
      <c r="E28" s="63"/>
      <c r="F28" s="23"/>
      <c r="G28" s="23"/>
      <c r="H28" s="63"/>
      <c r="I28" s="64" t="s">
        <v>59</v>
      </c>
      <c r="Z28" s="41">
        <v>1.8</v>
      </c>
      <c r="AA28" s="27"/>
      <c r="AC28" s="27"/>
      <c r="AE28" s="27"/>
      <c r="AG28" s="27"/>
      <c r="AH28" s="27">
        <v>180</v>
      </c>
      <c r="AI28" s="27">
        <v>180</v>
      </c>
      <c r="AJ28" s="27">
        <v>180</v>
      </c>
      <c r="AK28" s="27">
        <v>180</v>
      </c>
      <c r="AL28" s="27">
        <v>190</v>
      </c>
      <c r="AM28" s="27">
        <v>190</v>
      </c>
      <c r="AN28" s="27">
        <v>190</v>
      </c>
      <c r="AQ28" s="39">
        <v>3.2</v>
      </c>
      <c r="AR28" s="27"/>
      <c r="AT28" s="27"/>
      <c r="AV28" s="27"/>
      <c r="AX28" s="27"/>
      <c r="AY28" s="27">
        <v>170</v>
      </c>
      <c r="AZ28" s="27">
        <v>170</v>
      </c>
      <c r="BA28" s="27">
        <v>170</v>
      </c>
      <c r="BB28" s="27">
        <v>170</v>
      </c>
      <c r="BC28" s="27">
        <v>180</v>
      </c>
      <c r="BD28" s="27">
        <v>180</v>
      </c>
      <c r="BE28" s="27">
        <v>180</v>
      </c>
      <c r="BH28" s="39">
        <v>4</v>
      </c>
      <c r="BI28" s="27"/>
      <c r="BK28" s="27"/>
      <c r="BM28" s="27"/>
      <c r="BO28" s="27"/>
      <c r="BP28" s="27"/>
      <c r="BQ28" s="27">
        <v>160</v>
      </c>
      <c r="BR28" s="27">
        <v>160</v>
      </c>
      <c r="BS28" s="27">
        <v>160</v>
      </c>
      <c r="BT28" s="27">
        <v>160</v>
      </c>
      <c r="BU28" s="27">
        <v>170</v>
      </c>
      <c r="BV28" s="27">
        <v>170</v>
      </c>
    </row>
    <row r="29" spans="2:75" x14ac:dyDescent="0.4">
      <c r="C29" s="18" t="s">
        <v>1</v>
      </c>
      <c r="D29" s="19"/>
      <c r="E29" s="9" t="s">
        <v>30</v>
      </c>
      <c r="G29" s="44">
        <v>0.13</v>
      </c>
      <c r="H29" s="12">
        <f>F22</f>
        <v>2214</v>
      </c>
      <c r="I29" s="13">
        <f>ROUND(G29*H29,2)</f>
        <v>287.82</v>
      </c>
      <c r="Z29" s="41">
        <v>1.9</v>
      </c>
      <c r="AA29" s="27"/>
      <c r="AC29" s="27"/>
      <c r="AE29" s="27"/>
      <c r="AG29" s="27"/>
      <c r="AI29" s="27">
        <v>180</v>
      </c>
      <c r="AJ29" s="27">
        <v>190</v>
      </c>
      <c r="AK29" s="27">
        <v>190</v>
      </c>
      <c r="AL29" s="27">
        <v>190</v>
      </c>
      <c r="AM29" s="27">
        <v>190</v>
      </c>
      <c r="AN29" s="27">
        <v>200</v>
      </c>
      <c r="AQ29" s="39">
        <v>3.4</v>
      </c>
      <c r="AR29" s="27"/>
      <c r="AT29" s="27"/>
      <c r="AV29" s="27"/>
      <c r="AX29" s="27"/>
      <c r="AZ29" s="27">
        <v>170</v>
      </c>
      <c r="BA29" s="27">
        <v>170</v>
      </c>
      <c r="BB29" s="27">
        <v>180</v>
      </c>
      <c r="BC29" s="27">
        <v>180</v>
      </c>
      <c r="BD29" s="27">
        <v>180</v>
      </c>
      <c r="BE29" s="27">
        <v>180</v>
      </c>
      <c r="BH29" s="39">
        <v>4.2</v>
      </c>
      <c r="BI29" s="27"/>
      <c r="BK29" s="27"/>
      <c r="BM29" s="27"/>
      <c r="BO29" s="27"/>
      <c r="BQ29" s="27">
        <v>160</v>
      </c>
      <c r="BR29" s="27">
        <v>160</v>
      </c>
      <c r="BS29" s="27">
        <v>170</v>
      </c>
      <c r="BT29" s="27">
        <v>170</v>
      </c>
      <c r="BU29" s="27">
        <v>170</v>
      </c>
      <c r="BV29" s="27">
        <v>170</v>
      </c>
    </row>
    <row r="30" spans="2:75" x14ac:dyDescent="0.4">
      <c r="C30" s="18" t="s">
        <v>2</v>
      </c>
      <c r="D30" s="19" t="s">
        <v>24</v>
      </c>
      <c r="E30" s="10" t="s">
        <v>27</v>
      </c>
      <c r="G30" s="45">
        <f>ROUND(D15*G15/1000000,2)</f>
        <v>0.19</v>
      </c>
      <c r="H30" s="12">
        <f>F$23</f>
        <v>1549.8</v>
      </c>
      <c r="I30" s="13">
        <f t="shared" ref="I30:I31" si="0">ROUND(G30*H30,2)</f>
        <v>294.45999999999998</v>
      </c>
      <c r="Z30" s="41">
        <v>2</v>
      </c>
      <c r="AA30" s="27"/>
      <c r="AC30" s="27"/>
      <c r="AE30" s="27"/>
      <c r="AG30" s="27"/>
      <c r="AI30" s="27">
        <v>190</v>
      </c>
      <c r="AJ30" s="27">
        <v>190</v>
      </c>
      <c r="AK30" s="27">
        <v>190</v>
      </c>
      <c r="AL30" s="27">
        <v>190</v>
      </c>
      <c r="AM30" s="27">
        <v>200</v>
      </c>
      <c r="AN30" s="27">
        <v>200</v>
      </c>
      <c r="AQ30" s="39">
        <v>3.6</v>
      </c>
      <c r="AR30" s="27"/>
      <c r="AT30" s="27"/>
      <c r="AV30" s="27"/>
      <c r="AX30" s="27"/>
      <c r="AZ30" s="27">
        <v>180</v>
      </c>
      <c r="BA30" s="27">
        <v>180</v>
      </c>
      <c r="BB30" s="27">
        <v>180</v>
      </c>
      <c r="BC30" s="27">
        <v>180</v>
      </c>
      <c r="BD30" s="27">
        <v>180</v>
      </c>
      <c r="BE30" s="27">
        <v>190</v>
      </c>
      <c r="BH30" s="39">
        <v>4.4000000000000004</v>
      </c>
      <c r="BI30" s="27"/>
      <c r="BK30" s="27"/>
      <c r="BM30" s="27"/>
      <c r="BO30" s="27"/>
      <c r="BQ30" s="27"/>
      <c r="BR30" s="27">
        <v>170</v>
      </c>
      <c r="BS30" s="27">
        <v>170</v>
      </c>
      <c r="BT30" s="27">
        <v>170</v>
      </c>
      <c r="BU30" s="27">
        <v>170</v>
      </c>
      <c r="BV30" s="27">
        <v>170</v>
      </c>
    </row>
    <row r="31" spans="2:75" x14ac:dyDescent="0.4">
      <c r="C31" s="18"/>
      <c r="D31" s="19" t="s">
        <v>26</v>
      </c>
      <c r="E31" s="10" t="s">
        <v>28</v>
      </c>
      <c r="G31" s="45">
        <f>ROUND(E15*(H15+I15)/2/1000000,2)</f>
        <v>1.08</v>
      </c>
      <c r="H31" s="12">
        <f>F$23</f>
        <v>1549.8</v>
      </c>
      <c r="I31" s="13">
        <f t="shared" si="0"/>
        <v>1673.78</v>
      </c>
      <c r="Z31" s="41">
        <v>2.2000000000000002</v>
      </c>
      <c r="AA31" s="27"/>
      <c r="AC31" s="27"/>
      <c r="AE31" s="27"/>
      <c r="AG31" s="27"/>
      <c r="AI31" s="27">
        <v>190</v>
      </c>
      <c r="AJ31">
        <v>190</v>
      </c>
      <c r="AK31" s="27">
        <v>200</v>
      </c>
      <c r="AL31" s="27">
        <v>200</v>
      </c>
      <c r="AM31" s="27">
        <v>200</v>
      </c>
      <c r="AN31" s="27">
        <v>200</v>
      </c>
      <c r="AQ31" s="39">
        <v>3.8</v>
      </c>
      <c r="AR31" s="27"/>
      <c r="AT31" s="27"/>
      <c r="AV31" s="27"/>
      <c r="AX31" s="27"/>
      <c r="AZ31" s="27"/>
      <c r="BA31" s="27">
        <v>180</v>
      </c>
      <c r="BB31" s="27">
        <v>180</v>
      </c>
      <c r="BC31" s="27">
        <v>190</v>
      </c>
      <c r="BD31" s="27">
        <v>190</v>
      </c>
      <c r="BE31" s="27">
        <v>190</v>
      </c>
      <c r="BH31" s="39">
        <v>4.5999999999999996</v>
      </c>
      <c r="BI31" s="27"/>
      <c r="BK31" s="27"/>
      <c r="BM31" s="27"/>
      <c r="BO31" s="27"/>
      <c r="BQ31" s="27"/>
      <c r="BR31" s="27">
        <v>170</v>
      </c>
      <c r="BS31" s="27">
        <v>170</v>
      </c>
      <c r="BT31" s="27">
        <v>170</v>
      </c>
      <c r="BU31" s="27">
        <v>180</v>
      </c>
      <c r="BV31" s="27">
        <v>180</v>
      </c>
    </row>
    <row r="32" spans="2:75" ht="19.5" thickBot="1" x14ac:dyDescent="0.45">
      <c r="C32" s="20"/>
      <c r="D32" s="21" t="s">
        <v>25</v>
      </c>
      <c r="E32" s="11" t="s">
        <v>29</v>
      </c>
      <c r="F32" s="7"/>
      <c r="G32" s="51">
        <f>ROUND(F15*J15/1000000,2)</f>
        <v>0.28999999999999998</v>
      </c>
      <c r="H32" s="14">
        <f>F$23</f>
        <v>1549.8</v>
      </c>
      <c r="I32" s="14">
        <f>ROUND(G32*H32,2)</f>
        <v>449.44</v>
      </c>
      <c r="Z32" s="41">
        <v>2.4</v>
      </c>
      <c r="AA32" s="27"/>
      <c r="AC32" s="27"/>
      <c r="AE32" s="27"/>
      <c r="AG32" s="27"/>
      <c r="AH32" s="27"/>
      <c r="AI32" s="27"/>
      <c r="AJ32">
        <v>200</v>
      </c>
      <c r="AK32" s="27">
        <v>200</v>
      </c>
      <c r="AL32" s="27">
        <v>200</v>
      </c>
      <c r="AM32" s="27">
        <v>200</v>
      </c>
      <c r="AN32" s="27">
        <v>210</v>
      </c>
      <c r="AQ32" s="39">
        <v>4</v>
      </c>
      <c r="AR32" s="27"/>
      <c r="AT32" s="27"/>
      <c r="AV32" s="27"/>
      <c r="AX32" s="27"/>
      <c r="AY32" s="27"/>
      <c r="AZ32" s="27"/>
      <c r="BA32" s="27">
        <v>190</v>
      </c>
      <c r="BB32" s="27">
        <v>190</v>
      </c>
      <c r="BC32" s="27">
        <v>190</v>
      </c>
      <c r="BD32" s="27">
        <v>190</v>
      </c>
      <c r="BE32" s="27">
        <v>200</v>
      </c>
      <c r="BH32" s="39">
        <v>4.8</v>
      </c>
      <c r="BI32" s="27"/>
      <c r="BK32" s="27"/>
      <c r="BM32" s="27"/>
      <c r="BO32" s="27"/>
      <c r="BP32" s="27"/>
      <c r="BQ32" s="27"/>
      <c r="BR32" s="27">
        <v>170</v>
      </c>
      <c r="BS32" s="27">
        <v>180</v>
      </c>
      <c r="BT32" s="27">
        <v>180</v>
      </c>
      <c r="BU32" s="27">
        <v>180</v>
      </c>
      <c r="BV32" s="27">
        <v>180</v>
      </c>
    </row>
    <row r="33" spans="2:74" ht="19.5" thickTop="1" x14ac:dyDescent="0.4">
      <c r="C33" s="22" t="s">
        <v>36</v>
      </c>
      <c r="D33" s="23"/>
      <c r="E33" s="15"/>
      <c r="F33" s="8"/>
      <c r="G33" s="8"/>
      <c r="H33" s="15"/>
      <c r="I33" s="16">
        <f>SUM(I29:I32)</f>
        <v>2705.5</v>
      </c>
      <c r="Z33" s="41">
        <v>2.6</v>
      </c>
      <c r="AA33" s="27"/>
      <c r="AC33" s="27"/>
      <c r="AE33" s="27"/>
      <c r="AG33" s="27"/>
      <c r="AH33" s="27"/>
      <c r="AI33" s="27"/>
      <c r="AJ33">
        <v>200</v>
      </c>
      <c r="AK33" s="27">
        <v>200</v>
      </c>
      <c r="AL33" s="27">
        <v>210</v>
      </c>
      <c r="AM33" s="27">
        <v>210</v>
      </c>
      <c r="AN33" s="27">
        <v>210</v>
      </c>
      <c r="AQ33" s="39">
        <v>4.2</v>
      </c>
      <c r="AR33" s="27"/>
      <c r="AT33" s="27"/>
      <c r="AV33" s="27"/>
      <c r="AX33" s="27"/>
      <c r="AY33" s="27"/>
      <c r="AZ33" s="27"/>
      <c r="BA33" s="27">
        <v>190</v>
      </c>
      <c r="BB33" s="27">
        <v>190</v>
      </c>
      <c r="BC33" s="27">
        <v>190</v>
      </c>
      <c r="BD33" s="27">
        <v>200</v>
      </c>
      <c r="BE33" s="27">
        <v>200</v>
      </c>
      <c r="BH33" s="39">
        <v>5</v>
      </c>
      <c r="BI33" s="27"/>
      <c r="BK33" s="27"/>
      <c r="BM33" s="27"/>
      <c r="BO33" s="27"/>
      <c r="BP33" s="27"/>
      <c r="BQ33" s="27"/>
      <c r="BR33" s="27">
        <v>180</v>
      </c>
      <c r="BS33" s="27">
        <v>180</v>
      </c>
      <c r="BT33" s="27">
        <v>180</v>
      </c>
      <c r="BU33" s="27">
        <v>180</v>
      </c>
      <c r="BV33" s="27">
        <v>180</v>
      </c>
    </row>
    <row r="34" spans="2:74" x14ac:dyDescent="0.4">
      <c r="I34" s="5"/>
      <c r="Z34" s="41">
        <v>2.8</v>
      </c>
      <c r="AA34" s="27"/>
      <c r="AC34" s="27"/>
      <c r="AE34" s="27"/>
      <c r="AG34" s="27"/>
      <c r="AH34" s="27"/>
      <c r="AI34" s="27"/>
      <c r="AK34" s="27">
        <v>210</v>
      </c>
      <c r="AL34" s="27">
        <v>210</v>
      </c>
      <c r="AM34" s="27">
        <v>220</v>
      </c>
      <c r="AN34" s="27">
        <v>220</v>
      </c>
      <c r="AQ34" s="39">
        <v>4.4000000000000004</v>
      </c>
      <c r="AR34" s="27"/>
      <c r="AT34" s="27"/>
      <c r="AV34" s="27"/>
      <c r="AX34" s="27"/>
      <c r="AY34" s="27"/>
      <c r="AZ34" s="27"/>
      <c r="BB34" s="27">
        <v>190</v>
      </c>
      <c r="BC34" s="27">
        <v>200</v>
      </c>
      <c r="BD34" s="27">
        <v>200</v>
      </c>
      <c r="BE34" s="27">
        <v>200</v>
      </c>
      <c r="BH34" s="39">
        <v>5.2</v>
      </c>
      <c r="BI34" s="27"/>
      <c r="BK34" s="27"/>
      <c r="BM34" s="27"/>
      <c r="BO34" s="27"/>
      <c r="BP34" s="27"/>
      <c r="BQ34" s="27"/>
      <c r="BS34" s="27">
        <v>180</v>
      </c>
      <c r="BT34" s="27">
        <v>180</v>
      </c>
      <c r="BU34" s="27">
        <v>190</v>
      </c>
      <c r="BV34" s="27">
        <v>190</v>
      </c>
    </row>
    <row r="35" spans="2:74" x14ac:dyDescent="0.4">
      <c r="Z35" s="41">
        <v>3</v>
      </c>
      <c r="AA35" s="27"/>
      <c r="AC35" s="27"/>
      <c r="AE35" s="27"/>
      <c r="AG35" s="27"/>
      <c r="AH35" s="27"/>
      <c r="AI35" s="27"/>
      <c r="AJ35" s="27"/>
      <c r="AK35" s="27">
        <v>210</v>
      </c>
      <c r="AL35" s="27">
        <v>220</v>
      </c>
      <c r="AM35" s="27">
        <v>220</v>
      </c>
      <c r="AN35" s="27">
        <v>220</v>
      </c>
      <c r="AQ35" s="39">
        <v>4.5999999999999996</v>
      </c>
      <c r="AR35" s="27"/>
      <c r="AT35" s="27"/>
      <c r="AV35" s="27"/>
      <c r="AX35" s="27"/>
      <c r="AY35" s="27"/>
      <c r="AZ35" s="27"/>
      <c r="BA35" s="27"/>
      <c r="BB35" s="27">
        <v>200</v>
      </c>
      <c r="BC35" s="27">
        <v>200</v>
      </c>
      <c r="BD35" s="27">
        <v>200</v>
      </c>
      <c r="BE35" s="27">
        <v>200</v>
      </c>
      <c r="BH35" s="39">
        <v>5.4</v>
      </c>
      <c r="BI35" s="27"/>
      <c r="BK35" s="27"/>
      <c r="BM35" s="27"/>
      <c r="BO35" s="27"/>
      <c r="BP35" s="27"/>
      <c r="BQ35" s="27"/>
      <c r="BR35" s="27"/>
      <c r="BS35" s="27">
        <v>180</v>
      </c>
      <c r="BT35" s="27">
        <v>190</v>
      </c>
      <c r="BU35" s="27">
        <v>190</v>
      </c>
      <c r="BV35" s="27">
        <v>190</v>
      </c>
    </row>
    <row r="36" spans="2:74" x14ac:dyDescent="0.4">
      <c r="B36" t="s">
        <v>73</v>
      </c>
      <c r="U36" t="s">
        <v>22</v>
      </c>
      <c r="Z36" s="41">
        <v>3.2</v>
      </c>
      <c r="AA36" s="27"/>
      <c r="AC36" s="27"/>
      <c r="AE36" s="27"/>
      <c r="AG36" s="27"/>
      <c r="AH36" s="27"/>
      <c r="AJ36" s="27"/>
      <c r="AL36" s="27">
        <v>220</v>
      </c>
      <c r="AM36" s="27">
        <v>220</v>
      </c>
      <c r="AN36" s="27">
        <v>220</v>
      </c>
      <c r="AQ36" s="39">
        <v>4.8</v>
      </c>
      <c r="AR36" s="27"/>
      <c r="AT36" s="27"/>
      <c r="AV36" s="27"/>
      <c r="AX36" s="27"/>
      <c r="AY36" s="27"/>
      <c r="BA36" s="27"/>
      <c r="BB36" s="27">
        <v>200</v>
      </c>
      <c r="BC36" s="27">
        <v>200</v>
      </c>
      <c r="BD36" s="27">
        <v>200</v>
      </c>
      <c r="BE36" s="27">
        <v>210</v>
      </c>
      <c r="BH36" s="39">
        <v>5.6</v>
      </c>
      <c r="BI36" s="27"/>
      <c r="BK36" s="27"/>
      <c r="BM36" s="27"/>
      <c r="BO36" s="27"/>
      <c r="BP36" s="27"/>
      <c r="BR36" s="27"/>
      <c r="BS36" s="27">
        <v>190</v>
      </c>
      <c r="BT36" s="27">
        <v>190</v>
      </c>
      <c r="BU36" s="27">
        <v>190</v>
      </c>
      <c r="BV36" s="27">
        <v>190</v>
      </c>
    </row>
    <row r="37" spans="2:74" x14ac:dyDescent="0.4">
      <c r="C37" s="60"/>
      <c r="D37" s="36"/>
      <c r="E37" s="60"/>
      <c r="F37" s="36"/>
      <c r="G37" s="36" t="s">
        <v>37</v>
      </c>
      <c r="H37" s="66"/>
      <c r="I37" s="62" t="s">
        <v>71</v>
      </c>
      <c r="J37" s="62" t="s">
        <v>72</v>
      </c>
      <c r="M37" s="26" t="s">
        <v>4</v>
      </c>
      <c r="N37" s="26" t="s">
        <v>7</v>
      </c>
      <c r="O37" s="26" t="s">
        <v>51</v>
      </c>
      <c r="P37" s="26" t="s">
        <v>14</v>
      </c>
      <c r="Q37" s="26" t="s">
        <v>15</v>
      </c>
      <c r="R37" s="26" t="s">
        <v>16</v>
      </c>
      <c r="S37" s="26" t="s">
        <v>17</v>
      </c>
      <c r="T37" s="26" t="s">
        <v>18</v>
      </c>
      <c r="U37" s="26" t="s">
        <v>19</v>
      </c>
      <c r="V37" s="26" t="s">
        <v>20</v>
      </c>
      <c r="W37" s="26" t="s">
        <v>21</v>
      </c>
      <c r="Z37" s="41">
        <v>3.4</v>
      </c>
      <c r="AA37" s="27"/>
      <c r="AC37" s="27"/>
      <c r="AE37" s="27"/>
      <c r="AG37" s="27"/>
      <c r="AH37" s="27"/>
      <c r="AJ37" s="27"/>
      <c r="AK37" s="27"/>
      <c r="AL37" s="27"/>
      <c r="AM37" s="27">
        <v>230</v>
      </c>
      <c r="AN37" s="27">
        <v>230</v>
      </c>
      <c r="AQ37" s="39">
        <v>5</v>
      </c>
      <c r="AR37" s="27"/>
      <c r="AT37" s="27"/>
      <c r="AV37" s="27"/>
      <c r="AX37" s="27"/>
      <c r="AY37" s="27"/>
      <c r="BA37" s="27"/>
      <c r="BB37" s="27">
        <v>200</v>
      </c>
      <c r="BC37" s="27">
        <v>210</v>
      </c>
      <c r="BD37" s="27">
        <v>210</v>
      </c>
      <c r="BE37" s="27">
        <v>210</v>
      </c>
      <c r="BH37" s="39">
        <v>5.8</v>
      </c>
      <c r="BI37" s="27"/>
      <c r="BK37" s="27"/>
      <c r="BM37" s="27"/>
      <c r="BO37" s="27"/>
      <c r="BP37" s="27"/>
      <c r="BR37" s="27"/>
      <c r="BS37" s="27"/>
      <c r="BT37" s="27">
        <v>190</v>
      </c>
      <c r="BU37" s="27">
        <v>190</v>
      </c>
      <c r="BV37" s="27">
        <v>190</v>
      </c>
    </row>
    <row r="38" spans="2:74" x14ac:dyDescent="0.4">
      <c r="C38" s="22"/>
      <c r="D38" s="23"/>
      <c r="E38" s="22"/>
      <c r="F38" s="23"/>
      <c r="G38" s="23"/>
      <c r="H38" s="65"/>
      <c r="I38" s="64"/>
      <c r="J38" s="64" t="s">
        <v>60</v>
      </c>
      <c r="M38" s="2" t="s">
        <v>5</v>
      </c>
      <c r="N38" s="3" t="s">
        <v>8</v>
      </c>
      <c r="O38" s="71">
        <v>8000</v>
      </c>
      <c r="P38" s="71">
        <v>1500</v>
      </c>
      <c r="Q38" s="71">
        <v>5000</v>
      </c>
      <c r="R38" s="71">
        <v>1500</v>
      </c>
      <c r="S38" s="76">
        <v>75</v>
      </c>
      <c r="T38" s="76">
        <v>75</v>
      </c>
      <c r="U38" s="76">
        <v>165</v>
      </c>
      <c r="V38" s="76">
        <v>165</v>
      </c>
      <c r="W38" s="2">
        <v>3.5</v>
      </c>
      <c r="Z38" s="41">
        <v>3.6</v>
      </c>
      <c r="AA38" s="27"/>
      <c r="AC38" s="27"/>
      <c r="AE38" s="27"/>
      <c r="AG38" s="27"/>
      <c r="AH38" s="27"/>
      <c r="AJ38" s="27"/>
      <c r="AK38" s="27"/>
      <c r="AL38" s="27"/>
      <c r="AM38" s="27">
        <v>230</v>
      </c>
      <c r="AN38" s="27">
        <v>230</v>
      </c>
      <c r="AQ38" s="39">
        <v>5.2</v>
      </c>
      <c r="AR38" s="27"/>
      <c r="AT38" s="27"/>
      <c r="AV38" s="27"/>
      <c r="AX38" s="27"/>
      <c r="AY38" s="27"/>
      <c r="BA38" s="27"/>
      <c r="BB38" s="27"/>
      <c r="BC38" s="27">
        <v>210</v>
      </c>
      <c r="BD38" s="27">
        <v>210</v>
      </c>
      <c r="BE38" s="27">
        <v>210</v>
      </c>
      <c r="BH38" s="39">
        <v>6</v>
      </c>
      <c r="BI38" s="27"/>
      <c r="BK38" s="27"/>
      <c r="BM38" s="27"/>
      <c r="BO38" s="27"/>
      <c r="BP38" s="27"/>
      <c r="BR38" s="27"/>
      <c r="BS38" s="27"/>
      <c r="BT38" s="27">
        <v>190</v>
      </c>
      <c r="BU38" s="27">
        <v>200</v>
      </c>
      <c r="BV38" s="27">
        <v>200</v>
      </c>
    </row>
    <row r="39" spans="2:74" x14ac:dyDescent="0.4">
      <c r="C39" s="18" t="s">
        <v>1</v>
      </c>
      <c r="D39" s="19"/>
      <c r="E39" s="10" t="s">
        <v>52</v>
      </c>
      <c r="H39" s="52">
        <f>(D15+E15+F15+300)/1000</f>
        <v>12.3</v>
      </c>
      <c r="I39" s="13">
        <f>I29</f>
        <v>287.82</v>
      </c>
      <c r="J39" s="27">
        <f>ROUND(H39*I39,2)</f>
        <v>3540.19</v>
      </c>
      <c r="M39" s="2" t="s">
        <v>6</v>
      </c>
      <c r="N39" s="3" t="s">
        <v>9</v>
      </c>
      <c r="O39" s="72"/>
      <c r="P39" s="72"/>
      <c r="Q39" s="72"/>
      <c r="R39" s="72"/>
      <c r="S39" s="77"/>
      <c r="T39" s="77"/>
      <c r="U39" s="77"/>
      <c r="V39" s="77"/>
      <c r="W39" s="2">
        <v>3.6</v>
      </c>
      <c r="Z39" s="41">
        <v>3.8</v>
      </c>
      <c r="AA39" s="27"/>
      <c r="AC39" s="27"/>
      <c r="AE39" s="27"/>
      <c r="AG39" s="27"/>
      <c r="AH39" s="27"/>
      <c r="AJ39" s="27"/>
      <c r="AK39" s="27"/>
      <c r="AL39" s="27"/>
      <c r="AN39" s="27">
        <v>240</v>
      </c>
      <c r="AQ39" s="39">
        <v>5.4</v>
      </c>
      <c r="AR39" s="27"/>
      <c r="AT39" s="27"/>
      <c r="AV39" s="27"/>
      <c r="AX39" s="27"/>
      <c r="AY39" s="27"/>
      <c r="BA39" s="27"/>
      <c r="BB39" s="27"/>
      <c r="BC39" s="27">
        <v>210</v>
      </c>
      <c r="BD39" s="27">
        <v>210</v>
      </c>
      <c r="BE39" s="27">
        <v>220</v>
      </c>
      <c r="BH39" s="39">
        <v>6.2</v>
      </c>
      <c r="BI39" s="27"/>
      <c r="BK39" s="27"/>
      <c r="BM39" s="27"/>
      <c r="BO39" s="27"/>
      <c r="BP39" s="27"/>
      <c r="BR39" s="27"/>
      <c r="BS39" s="27"/>
      <c r="BT39" s="27">
        <v>200</v>
      </c>
      <c r="BU39" s="27">
        <v>200</v>
      </c>
      <c r="BV39" s="27">
        <v>200</v>
      </c>
    </row>
    <row r="40" spans="2:74" x14ac:dyDescent="0.4">
      <c r="C40" s="18" t="s">
        <v>2</v>
      </c>
      <c r="D40" s="19" t="s">
        <v>24</v>
      </c>
      <c r="E40" s="10" t="s">
        <v>33</v>
      </c>
      <c r="H40" s="52">
        <f>(D15/2+E15+F15+300)/1000</f>
        <v>11.05</v>
      </c>
      <c r="I40" s="13">
        <f>I30</f>
        <v>294.45999999999998</v>
      </c>
      <c r="J40" s="13">
        <f t="shared" ref="J40:J42" si="1">ROUND(H40*I40,2)</f>
        <v>3253.78</v>
      </c>
      <c r="M40" s="2" t="s">
        <v>5</v>
      </c>
      <c r="N40" s="3" t="s">
        <v>10</v>
      </c>
      <c r="O40" s="71">
        <v>10000</v>
      </c>
      <c r="P40" s="71">
        <v>2500</v>
      </c>
      <c r="Q40" s="71">
        <v>6000</v>
      </c>
      <c r="R40" s="71">
        <v>1500</v>
      </c>
      <c r="S40" s="76">
        <v>75</v>
      </c>
      <c r="T40" s="76">
        <v>75</v>
      </c>
      <c r="U40" s="76">
        <v>175</v>
      </c>
      <c r="V40" s="76">
        <v>175</v>
      </c>
      <c r="W40" s="2">
        <v>4.2</v>
      </c>
      <c r="Z40" s="41">
        <v>4</v>
      </c>
      <c r="AA40" s="27"/>
      <c r="AC40" s="27"/>
      <c r="AE40" s="27"/>
      <c r="AG40" s="27"/>
      <c r="AH40" s="27"/>
      <c r="AJ40" s="27"/>
      <c r="AK40" s="27"/>
      <c r="AL40" s="27"/>
      <c r="AN40" s="27">
        <v>240</v>
      </c>
      <c r="AQ40" s="39">
        <v>5.6</v>
      </c>
      <c r="AR40" s="27"/>
      <c r="AT40" s="27"/>
      <c r="AV40" s="27"/>
      <c r="AX40" s="27"/>
      <c r="AY40" s="27"/>
      <c r="BA40" s="27"/>
      <c r="BB40" s="27"/>
      <c r="BC40" s="27">
        <v>210</v>
      </c>
      <c r="BD40" s="27">
        <v>220</v>
      </c>
      <c r="BE40" s="27">
        <v>220</v>
      </c>
      <c r="BH40" s="39">
        <v>6.4</v>
      </c>
      <c r="BI40" s="27"/>
      <c r="BK40" s="27"/>
      <c r="BM40" s="27"/>
      <c r="BO40" s="27"/>
      <c r="BP40" s="27"/>
      <c r="BR40" s="27"/>
      <c r="BS40" s="27"/>
      <c r="BT40" s="27">
        <v>200</v>
      </c>
      <c r="BU40" s="27">
        <v>200</v>
      </c>
      <c r="BV40" s="27">
        <v>200</v>
      </c>
    </row>
    <row r="41" spans="2:74" x14ac:dyDescent="0.4">
      <c r="C41" s="18"/>
      <c r="D41" s="19" t="s">
        <v>26</v>
      </c>
      <c r="E41" s="10" t="s">
        <v>34</v>
      </c>
      <c r="H41" s="52">
        <f>ROUND((E15*(I15+2*H15)/(3*I15+3*H15))/1000,2)+F15/1000+300/1000</f>
        <v>5.21</v>
      </c>
      <c r="I41" s="13">
        <f>I31</f>
        <v>1673.78</v>
      </c>
      <c r="J41" s="27">
        <f t="shared" si="1"/>
        <v>8720.39</v>
      </c>
      <c r="M41" s="2" t="s">
        <v>6</v>
      </c>
      <c r="N41" s="3" t="s">
        <v>11</v>
      </c>
      <c r="O41" s="72"/>
      <c r="P41" s="72"/>
      <c r="Q41" s="72"/>
      <c r="R41" s="72"/>
      <c r="S41" s="77"/>
      <c r="T41" s="77"/>
      <c r="U41" s="77"/>
      <c r="V41" s="77"/>
      <c r="W41" s="2">
        <v>4.4000000000000004</v>
      </c>
      <c r="Z41" s="40">
        <v>4.2</v>
      </c>
      <c r="AA41" s="25"/>
      <c r="AB41" s="8"/>
      <c r="AC41" s="25"/>
      <c r="AD41" s="8"/>
      <c r="AE41" s="25"/>
      <c r="AF41" s="8"/>
      <c r="AG41" s="25"/>
      <c r="AH41" s="25"/>
      <c r="AI41" s="8"/>
      <c r="AJ41" s="25"/>
      <c r="AK41" s="25"/>
      <c r="AL41" s="25"/>
      <c r="AM41" s="8"/>
      <c r="AN41" s="25">
        <v>240</v>
      </c>
      <c r="AQ41" s="39">
        <v>5.8</v>
      </c>
      <c r="AR41" s="27"/>
      <c r="AT41" s="27"/>
      <c r="AV41" s="27"/>
      <c r="AX41" s="27"/>
      <c r="AY41" s="27"/>
      <c r="BA41" s="27"/>
      <c r="BB41" s="27"/>
      <c r="BC41" s="27"/>
      <c r="BD41" s="27">
        <v>220</v>
      </c>
      <c r="BE41" s="27">
        <v>220</v>
      </c>
      <c r="BH41" s="39">
        <v>6.6</v>
      </c>
      <c r="BI41" s="27"/>
      <c r="BK41" s="27"/>
      <c r="BM41" s="27"/>
      <c r="BO41" s="27"/>
      <c r="BP41" s="27"/>
      <c r="BR41" s="27"/>
      <c r="BS41" s="27"/>
      <c r="BT41" s="27"/>
      <c r="BU41" s="27">
        <v>200</v>
      </c>
      <c r="BV41" s="27">
        <v>210</v>
      </c>
    </row>
    <row r="42" spans="2:74" ht="19.5" thickBot="1" x14ac:dyDescent="0.45">
      <c r="C42" s="20"/>
      <c r="D42" s="21" t="s">
        <v>25</v>
      </c>
      <c r="E42" s="11" t="s">
        <v>35</v>
      </c>
      <c r="F42" s="7"/>
      <c r="G42" s="7"/>
      <c r="H42" s="53">
        <f>(F15/2+300)/1000</f>
        <v>1.05</v>
      </c>
      <c r="I42" s="14">
        <f>I32</f>
        <v>449.44</v>
      </c>
      <c r="J42" s="28">
        <f t="shared" si="1"/>
        <v>471.91</v>
      </c>
      <c r="M42" s="2" t="s">
        <v>5</v>
      </c>
      <c r="N42" s="3" t="s">
        <v>12</v>
      </c>
      <c r="O42" s="71">
        <v>12000</v>
      </c>
      <c r="P42" s="71">
        <v>2500</v>
      </c>
      <c r="Q42" s="71">
        <v>8000</v>
      </c>
      <c r="R42" s="71">
        <v>1500</v>
      </c>
      <c r="S42" s="76">
        <v>75</v>
      </c>
      <c r="T42" s="76">
        <v>75</v>
      </c>
      <c r="U42" s="76">
        <v>195</v>
      </c>
      <c r="V42" s="76">
        <v>195</v>
      </c>
      <c r="W42" s="2">
        <v>5.5</v>
      </c>
      <c r="AQ42" s="39">
        <v>6</v>
      </c>
      <c r="AR42" s="27"/>
      <c r="AT42" s="27"/>
      <c r="AV42" s="27"/>
      <c r="AX42" s="27"/>
      <c r="AY42" s="27"/>
      <c r="BA42" s="27"/>
      <c r="BB42" s="27"/>
      <c r="BC42" s="27"/>
      <c r="BD42" s="27">
        <v>220</v>
      </c>
      <c r="BE42" s="27">
        <v>220</v>
      </c>
      <c r="BH42" s="39">
        <v>6.8</v>
      </c>
      <c r="BI42" s="27"/>
      <c r="BK42" s="27"/>
      <c r="BM42" s="27"/>
      <c r="BO42" s="27"/>
      <c r="BP42" s="27"/>
      <c r="BR42" s="27"/>
      <c r="BS42" s="27"/>
      <c r="BT42" s="27"/>
      <c r="BU42" s="27">
        <v>210</v>
      </c>
      <c r="BV42" s="27">
        <v>210</v>
      </c>
    </row>
    <row r="43" spans="2:74" ht="19.5" thickTop="1" x14ac:dyDescent="0.4">
      <c r="C43" s="22" t="s">
        <v>36</v>
      </c>
      <c r="D43" s="23"/>
      <c r="E43" s="15"/>
      <c r="F43" s="8"/>
      <c r="G43" s="8"/>
      <c r="H43" s="24"/>
      <c r="I43" s="29">
        <f>SUM(I39:I42)</f>
        <v>2705.5</v>
      </c>
      <c r="J43" s="30">
        <f>SUM(J39:J42)</f>
        <v>15986.27</v>
      </c>
      <c r="M43" s="46" t="s">
        <v>6</v>
      </c>
      <c r="N43" s="47" t="s">
        <v>13</v>
      </c>
      <c r="O43" s="72"/>
      <c r="P43" s="72"/>
      <c r="Q43" s="72"/>
      <c r="R43" s="72"/>
      <c r="S43" s="77"/>
      <c r="T43" s="77"/>
      <c r="U43" s="77"/>
      <c r="V43" s="77"/>
      <c r="W43" s="46">
        <v>5.6</v>
      </c>
      <c r="AQ43" s="39">
        <v>6.2</v>
      </c>
      <c r="AR43" s="27"/>
      <c r="AT43" s="27"/>
      <c r="AV43" s="27"/>
      <c r="AX43" s="27"/>
      <c r="AY43" s="27"/>
      <c r="BA43" s="27"/>
      <c r="BB43" s="27"/>
      <c r="BC43" s="27"/>
      <c r="BD43" s="27">
        <v>220</v>
      </c>
      <c r="BE43" s="27">
        <v>230</v>
      </c>
      <c r="BH43" s="39">
        <v>7</v>
      </c>
      <c r="BI43" s="27"/>
      <c r="BK43" s="27"/>
      <c r="BM43" s="27"/>
      <c r="BO43" s="27"/>
      <c r="BP43" s="27"/>
      <c r="BR43" s="27"/>
      <c r="BS43" s="27"/>
      <c r="BT43" s="27"/>
      <c r="BU43" s="27">
        <v>210</v>
      </c>
      <c r="BV43" s="27">
        <v>210</v>
      </c>
    </row>
    <row r="44" spans="2:74" x14ac:dyDescent="0.4">
      <c r="AQ44" s="39">
        <v>6.4</v>
      </c>
      <c r="AR44" s="27"/>
      <c r="AT44" s="27"/>
      <c r="AV44" s="27"/>
      <c r="AX44" s="27"/>
      <c r="AY44" s="27"/>
      <c r="BA44" s="27"/>
      <c r="BB44" s="27"/>
      <c r="BC44" s="27"/>
      <c r="BD44" s="27">
        <v>230</v>
      </c>
      <c r="BE44" s="27">
        <v>230</v>
      </c>
      <c r="BH44" s="39">
        <v>7.2</v>
      </c>
      <c r="BI44" s="27"/>
      <c r="BK44" s="27"/>
      <c r="BM44" s="27"/>
      <c r="BO44" s="27"/>
      <c r="BP44" s="27"/>
      <c r="BR44" s="27"/>
      <c r="BS44" s="27"/>
      <c r="BT44" s="27"/>
      <c r="BU44" s="27"/>
      <c r="BV44" s="27">
        <v>210</v>
      </c>
    </row>
    <row r="45" spans="2:74" x14ac:dyDescent="0.4">
      <c r="N45" t="s">
        <v>3</v>
      </c>
      <c r="AQ45" s="39">
        <v>6.6</v>
      </c>
      <c r="AR45" s="27"/>
      <c r="AT45" s="27"/>
      <c r="AV45" s="27"/>
      <c r="AX45" s="27"/>
      <c r="AY45" s="27"/>
      <c r="BA45" s="27"/>
      <c r="BB45" s="27"/>
      <c r="BC45" s="27"/>
      <c r="BE45" s="27">
        <v>230</v>
      </c>
      <c r="BH45" s="39">
        <v>7.4</v>
      </c>
      <c r="BI45" s="27"/>
      <c r="BK45" s="27"/>
      <c r="BM45" s="27"/>
      <c r="BO45" s="27"/>
      <c r="BP45" s="27"/>
      <c r="BR45" s="27"/>
      <c r="BS45" s="27"/>
      <c r="BT45" s="27"/>
      <c r="BV45" s="27">
        <v>210</v>
      </c>
    </row>
    <row r="46" spans="2:74" x14ac:dyDescent="0.4">
      <c r="B46" t="s">
        <v>38</v>
      </c>
      <c r="AQ46" s="39">
        <v>6.8</v>
      </c>
      <c r="AR46" s="27"/>
      <c r="AT46" s="27"/>
      <c r="AV46" s="27"/>
      <c r="AX46" s="27"/>
      <c r="AY46" s="27"/>
      <c r="BA46" s="27"/>
      <c r="BB46" s="27"/>
      <c r="BC46" s="27"/>
      <c r="BE46" s="27">
        <v>230</v>
      </c>
      <c r="BH46" s="39">
        <v>7.6</v>
      </c>
      <c r="BI46" s="27"/>
      <c r="BK46" s="27"/>
      <c r="BM46" s="27"/>
      <c r="BO46" s="27"/>
      <c r="BP46" s="27"/>
      <c r="BR46" s="27"/>
      <c r="BS46" s="27"/>
      <c r="BT46" s="27"/>
      <c r="BV46" s="27">
        <v>220</v>
      </c>
    </row>
    <row r="47" spans="2:74" x14ac:dyDescent="0.4">
      <c r="C47" t="s">
        <v>53</v>
      </c>
      <c r="AQ47" s="70">
        <v>7</v>
      </c>
      <c r="AR47" s="25"/>
      <c r="AS47" s="8"/>
      <c r="AT47" s="25"/>
      <c r="AU47" s="8"/>
      <c r="AV47" s="25"/>
      <c r="AW47" s="8"/>
      <c r="AX47" s="25"/>
      <c r="AY47" s="25"/>
      <c r="AZ47" s="8"/>
      <c r="BA47" s="25"/>
      <c r="BB47" s="25"/>
      <c r="BC47" s="25"/>
      <c r="BD47" s="8"/>
      <c r="BE47" s="25">
        <v>240</v>
      </c>
      <c r="BH47" s="70">
        <v>7.8</v>
      </c>
      <c r="BI47" s="25"/>
      <c r="BJ47" s="8"/>
      <c r="BK47" s="25"/>
      <c r="BL47" s="8"/>
      <c r="BM47" s="25"/>
      <c r="BN47" s="8"/>
      <c r="BO47" s="25"/>
      <c r="BP47" s="25"/>
      <c r="BQ47" s="8"/>
      <c r="BR47" s="25"/>
      <c r="BS47" s="25"/>
      <c r="BT47" s="25"/>
      <c r="BU47" s="8"/>
      <c r="BV47" s="25">
        <v>220</v>
      </c>
    </row>
    <row r="48" spans="2:74" x14ac:dyDescent="0.4">
      <c r="C48" t="s">
        <v>54</v>
      </c>
      <c r="E48" s="5">
        <f>I43</f>
        <v>2705.5</v>
      </c>
      <c r="F48" t="s">
        <v>74</v>
      </c>
      <c r="G48">
        <f>ROUND(E48/1000/9.8,2)</f>
        <v>0.28000000000000003</v>
      </c>
      <c r="H48" t="s">
        <v>76</v>
      </c>
      <c r="I48" s="34" t="s">
        <v>44</v>
      </c>
      <c r="J48" s="48">
        <v>0.3</v>
      </c>
      <c r="AQ48" s="34"/>
      <c r="AR48" s="1"/>
      <c r="BH48" s="34"/>
      <c r="BI48" s="1"/>
    </row>
    <row r="49" spans="3:61" x14ac:dyDescent="0.4">
      <c r="C49" t="s">
        <v>39</v>
      </c>
      <c r="E49">
        <f>J43</f>
        <v>15986.27</v>
      </c>
      <c r="F49" t="s">
        <v>75</v>
      </c>
      <c r="G49">
        <f>ROUND(E49/1000/9.8,2)</f>
        <v>1.63</v>
      </c>
      <c r="H49" t="s">
        <v>77</v>
      </c>
      <c r="I49" s="34" t="s">
        <v>44</v>
      </c>
      <c r="J49" s="48">
        <v>1.7</v>
      </c>
      <c r="M49" s="34" t="s">
        <v>40</v>
      </c>
      <c r="N49" s="1" t="s">
        <v>47</v>
      </c>
      <c r="Z49" s="34" t="s">
        <v>40</v>
      </c>
      <c r="AA49" s="1" t="s">
        <v>83</v>
      </c>
      <c r="AQ49" s="34" t="s">
        <v>40</v>
      </c>
      <c r="AR49" s="1" t="s">
        <v>84</v>
      </c>
      <c r="BH49" s="34" t="s">
        <v>40</v>
      </c>
      <c r="BI49" s="1" t="s">
        <v>85</v>
      </c>
    </row>
    <row r="50" spans="3:61" x14ac:dyDescent="0.4">
      <c r="N50" s="55" t="s">
        <v>46</v>
      </c>
      <c r="AA50" s="68" t="s">
        <v>79</v>
      </c>
      <c r="AR50" s="68" t="s">
        <v>79</v>
      </c>
      <c r="BI50" s="68" t="s">
        <v>79</v>
      </c>
    </row>
    <row r="51" spans="3:61" x14ac:dyDescent="0.4">
      <c r="C51" t="s">
        <v>78</v>
      </c>
    </row>
    <row r="52" spans="3:61" x14ac:dyDescent="0.4">
      <c r="C52" t="s">
        <v>41</v>
      </c>
      <c r="E52" s="44" t="s">
        <v>89</v>
      </c>
    </row>
  </sheetData>
  <sheetProtection sheet="1" objects="1" scenarios="1"/>
  <mergeCells count="27">
    <mergeCell ref="BH3:BH5"/>
    <mergeCell ref="U42:U43"/>
    <mergeCell ref="V42:V43"/>
    <mergeCell ref="T42:T43"/>
    <mergeCell ref="U38:U39"/>
    <mergeCell ref="V38:V39"/>
    <mergeCell ref="T40:T41"/>
    <mergeCell ref="U40:U41"/>
    <mergeCell ref="V40:V41"/>
    <mergeCell ref="O42:O43"/>
    <mergeCell ref="P42:P43"/>
    <mergeCell ref="Q42:Q43"/>
    <mergeCell ref="R42:R43"/>
    <mergeCell ref="S42:S43"/>
    <mergeCell ref="O40:O41"/>
    <mergeCell ref="P40:P41"/>
    <mergeCell ref="Q40:Q41"/>
    <mergeCell ref="R40:R41"/>
    <mergeCell ref="S40:S41"/>
    <mergeCell ref="O38:O39"/>
    <mergeCell ref="P38:P39"/>
    <mergeCell ref="Q38:Q39"/>
    <mergeCell ref="R38:R39"/>
    <mergeCell ref="AQ3:AQ5"/>
    <mergeCell ref="Z3:Z5"/>
    <mergeCell ref="S38:S39"/>
    <mergeCell ref="T38:T39"/>
  </mergeCells>
  <phoneticPr fontId="2"/>
  <hyperlinks>
    <hyperlink ref="N50" r:id="rId1" xr:uid="{A8AAA76F-0AF9-4A4D-BEB0-C034E2356AE6}"/>
    <hyperlink ref="N49" r:id="rId2" xr:uid="{348E4C15-D1DB-45A2-8D3A-DD1AD41EAECB}"/>
    <hyperlink ref="E29" r:id="rId3" xr:uid="{DC66F15C-E42E-4F75-ADB8-A5060B69006D}"/>
    <hyperlink ref="AA49" r:id="rId4" display="近畿地方整備局　設計便覧（案）　第４編電気通信編　第４章道路照明設備" xr:uid="{61281CEC-F986-420C-9F46-34014311B643}"/>
    <hyperlink ref="AA50" r:id="rId5" xr:uid="{8506985A-403F-4813-9601-55DD39EEB0BF}"/>
    <hyperlink ref="AR49" r:id="rId6" display="近畿地方整備局　設計便覧（案）　第４編電気通信編　第４章道路照明設備" xr:uid="{3C310B4A-4053-498D-A5DF-68033271A001}"/>
    <hyperlink ref="AR50" r:id="rId7" xr:uid="{A4905CCA-66E2-44A3-A401-3441BE5AA456}"/>
    <hyperlink ref="BI49" r:id="rId8" display="近畿地方整備局　設計便覧（案）　第４編電気通信編　第４章道路照明設備" xr:uid="{B3F952E3-0931-4A67-87F7-FA399C3B9AC4}"/>
    <hyperlink ref="BI50" r:id="rId9" xr:uid="{7A9972C7-068B-4F35-84A1-DA3C9B45C3EA}"/>
    <hyperlink ref="C18" r:id="rId10" display="近畿地方整備局　設計便覧（案）　第４編電気通信編　第４章道路照明設備" xr:uid="{E562FCD5-4CD0-41B0-A397-160DFF3A1D38}"/>
    <hyperlink ref="B1" r:id="rId11" display="©ce-note.com" xr:uid="{BDCC17B9-1F0F-4469-A5FF-751E66C1F3F9}"/>
  </hyperlinks>
  <pageMargins left="0.70866141732283472" right="0.70866141732283472" top="0.74803149606299213" bottom="0.74803149606299213" header="0.31496062992125984" footer="0.31496062992125984"/>
  <pageSetup paperSize="9" scale="75" orientation="portrait" r:id="rId12"/>
  <colBreaks count="1" manualBreakCount="1">
    <brk id="41" max="51" man="1"/>
  </colBreaks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②JIL1003_2009で設計</vt:lpstr>
      <vt:lpstr>②JIL1003_2009で設計!Print_Area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2022-09-22T10:03:39Z</dcterms:created>
  <dcterms:modified xsi:type="dcterms:W3CDTF">2023-08-08T11:10:29Z</dcterms:modified>
</cp:coreProperties>
</file>