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BFC9BBB6-239B-468A-91BE-AF32602FF3FB}" xr6:coauthVersionLast="47" xr6:coauthVersionMax="47" xr10:uidLastSave="{00000000-0000-0000-0000-000000000000}"/>
  <bookViews>
    <workbookView xWindow="4410" yWindow="375" windowWidth="15375" windowHeight="10620" xr2:uid="{00000000-000D-0000-FFFF-FFFF00000000}"/>
  </bookViews>
  <sheets>
    <sheet name="①S50道企発52号の表-5で設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9" i="1"/>
  <c r="C15" i="1"/>
  <c r="F24" i="1"/>
  <c r="H30" i="1" l="1"/>
  <c r="H31" i="1"/>
  <c r="H32" i="1"/>
  <c r="J15" i="1"/>
  <c r="I15" i="1"/>
  <c r="H15" i="1"/>
  <c r="G15" i="1"/>
  <c r="F15" i="1"/>
  <c r="E15" i="1"/>
  <c r="D15" i="1"/>
  <c r="I29" i="1"/>
  <c r="I39" i="1"/>
  <c r="H39" i="1" l="1"/>
  <c r="G30" i="1"/>
  <c r="J39" i="1"/>
  <c r="H40" i="1"/>
  <c r="I30" i="1"/>
  <c r="H41" i="1"/>
  <c r="G31" i="1"/>
  <c r="I31" i="1" s="1"/>
  <c r="I41" i="1" s="1"/>
  <c r="H42" i="1"/>
  <c r="G32" i="1"/>
  <c r="I32" i="1" s="1"/>
  <c r="I42" i="1" s="1"/>
  <c r="I40" i="1"/>
  <c r="J40" i="1" l="1"/>
  <c r="J42" i="1"/>
  <c r="I33" i="1"/>
  <c r="J41" i="1"/>
  <c r="I43" i="1"/>
  <c r="E48" i="1" s="1"/>
  <c r="G48" i="1" s="1"/>
  <c r="J43" i="1" l="1"/>
  <c r="E49" i="1" s="1"/>
  <c r="G49" i="1" s="1"/>
</calcChain>
</file>

<file path=xl/sharedStrings.xml><?xml version="1.0" encoding="utf-8"?>
<sst xmlns="http://schemas.openxmlformats.org/spreadsheetml/2006/main" count="118" uniqueCount="95">
  <si>
    <t>1.設計方法</t>
    <rPh sb="2" eb="4">
      <t>セッケイ</t>
    </rPh>
    <rPh sb="4" eb="6">
      <t>ホウホウ</t>
    </rPh>
    <phoneticPr fontId="2"/>
  </si>
  <si>
    <t>昭和50年7月15日付け道企発第52号「道路附属物の基礎について」</t>
    <phoneticPr fontId="2"/>
  </si>
  <si>
    <t>2.設計条件</t>
    <rPh sb="2" eb="4">
      <t>セッケイ</t>
    </rPh>
    <rPh sb="4" eb="6">
      <t>ジョウケン</t>
    </rPh>
    <phoneticPr fontId="2"/>
  </si>
  <si>
    <t>器具</t>
    <rPh sb="0" eb="2">
      <t>キグ</t>
    </rPh>
    <phoneticPr fontId="2"/>
  </si>
  <si>
    <t>支柱</t>
    <rPh sb="0" eb="2">
      <t>シチュウ</t>
    </rPh>
    <phoneticPr fontId="2"/>
  </si>
  <si>
    <t>付図３－道路照明用標準ポール　１灯用　連接型・直線形・可変型</t>
    <rPh sb="0" eb="2">
      <t>フズ</t>
    </rPh>
    <rPh sb="4" eb="6">
      <t>ドウロ</t>
    </rPh>
    <rPh sb="6" eb="9">
      <t>ショウメイヨウ</t>
    </rPh>
    <rPh sb="9" eb="11">
      <t>ヒョウジュン</t>
    </rPh>
    <rPh sb="16" eb="17">
      <t>トウ</t>
    </rPh>
    <rPh sb="17" eb="18">
      <t>ヨウ</t>
    </rPh>
    <rPh sb="19" eb="21">
      <t>レンセツ</t>
    </rPh>
    <rPh sb="21" eb="22">
      <t>ガタ</t>
    </rPh>
    <rPh sb="23" eb="25">
      <t>チョクセン</t>
    </rPh>
    <rPh sb="25" eb="26">
      <t>カタチ</t>
    </rPh>
    <rPh sb="27" eb="29">
      <t>カヘン</t>
    </rPh>
    <rPh sb="29" eb="30">
      <t>ガタ</t>
    </rPh>
    <phoneticPr fontId="2"/>
  </si>
  <si>
    <t>形状</t>
    <rPh sb="0" eb="2">
      <t>ケイジョウ</t>
    </rPh>
    <phoneticPr fontId="2"/>
  </si>
  <si>
    <t>ベース式露出型</t>
    <rPh sb="3" eb="4">
      <t>シキ</t>
    </rPh>
    <rPh sb="4" eb="6">
      <t>ロシュツ</t>
    </rPh>
    <rPh sb="6" eb="7">
      <t>ガタ</t>
    </rPh>
    <phoneticPr fontId="2"/>
  </si>
  <si>
    <t>ベース式埋設型</t>
    <rPh sb="3" eb="4">
      <t>シキ</t>
    </rPh>
    <rPh sb="4" eb="6">
      <t>マイセツ</t>
    </rPh>
    <rPh sb="6" eb="7">
      <t>ガタ</t>
    </rPh>
    <phoneticPr fontId="2"/>
  </si>
  <si>
    <t>形式</t>
    <rPh sb="0" eb="2">
      <t>ケイシキ</t>
    </rPh>
    <phoneticPr fontId="2"/>
  </si>
  <si>
    <t>IA8B-C</t>
    <phoneticPr fontId="2"/>
  </si>
  <si>
    <t>IA8.3B-C</t>
    <phoneticPr fontId="2"/>
  </si>
  <si>
    <t>IA10B-C</t>
    <phoneticPr fontId="2"/>
  </si>
  <si>
    <t xml:space="preserve">IA10.3B-C </t>
    <phoneticPr fontId="2"/>
  </si>
  <si>
    <t>IA12B-C</t>
    <phoneticPr fontId="2"/>
  </si>
  <si>
    <t xml:space="preserve">IA12.3B-C </t>
    <phoneticPr fontId="2"/>
  </si>
  <si>
    <t>h1</t>
    <phoneticPr fontId="2"/>
  </si>
  <si>
    <t>h2</t>
    <phoneticPr fontId="2"/>
  </si>
  <si>
    <t>h3</t>
    <phoneticPr fontId="2"/>
  </si>
  <si>
    <t>d1</t>
    <phoneticPr fontId="2"/>
  </si>
  <si>
    <t>d2</t>
    <phoneticPr fontId="2"/>
  </si>
  <si>
    <t>d3</t>
    <phoneticPr fontId="2"/>
  </si>
  <si>
    <t>d4</t>
    <phoneticPr fontId="2"/>
  </si>
  <si>
    <t>塗装面積</t>
    <rPh sb="0" eb="2">
      <t>トソウ</t>
    </rPh>
    <rPh sb="2" eb="4">
      <t>メンセキ</t>
    </rPh>
    <phoneticPr fontId="2"/>
  </si>
  <si>
    <t>単位　mm(塗装面積㎡)</t>
    <rPh sb="0" eb="2">
      <t>タンイ</t>
    </rPh>
    <rPh sb="6" eb="8">
      <t>トソウ</t>
    </rPh>
    <rPh sb="8" eb="10">
      <t>メンセキ</t>
    </rPh>
    <phoneticPr fontId="2"/>
  </si>
  <si>
    <t>直線型テーパーポール　可変型</t>
    <rPh sb="0" eb="3">
      <t>チョクセンガタ</t>
    </rPh>
    <rPh sb="11" eb="14">
      <t>カヘンガタ</t>
    </rPh>
    <phoneticPr fontId="2"/>
  </si>
  <si>
    <t>m</t>
    <phoneticPr fontId="2"/>
  </si>
  <si>
    <t>V：設計風速（m/sec）</t>
    <phoneticPr fontId="2"/>
  </si>
  <si>
    <t>CD：抗力係数（支柱0.7、板1.2）</t>
    <rPh sb="8" eb="10">
      <t>シチュウ</t>
    </rPh>
    <rPh sb="14" eb="15">
      <t>イタ</t>
    </rPh>
    <phoneticPr fontId="2"/>
  </si>
  <si>
    <t>上段</t>
    <rPh sb="0" eb="2">
      <t>ジョウダン</t>
    </rPh>
    <phoneticPr fontId="2"/>
  </si>
  <si>
    <t>下段</t>
    <rPh sb="0" eb="2">
      <t>ゲダン</t>
    </rPh>
    <phoneticPr fontId="2"/>
  </si>
  <si>
    <t>中段</t>
    <rPh sb="0" eb="2">
      <t>チュウダン</t>
    </rPh>
    <phoneticPr fontId="2"/>
  </si>
  <si>
    <t>h1 × d1</t>
    <phoneticPr fontId="2"/>
  </si>
  <si>
    <t>h2×(d2 ＋ d3)／2</t>
    <phoneticPr fontId="2"/>
  </si>
  <si>
    <t>h3×d4</t>
  </si>
  <si>
    <t>JIL1001のp.5より</t>
    <phoneticPr fontId="2"/>
  </si>
  <si>
    <t>5.曲げモーメント</t>
    <phoneticPr fontId="2"/>
  </si>
  <si>
    <t>× V^2 ×CD</t>
    <phoneticPr fontId="2"/>
  </si>
  <si>
    <t>1/16 ×60^2 × 0.7 =</t>
    <phoneticPr fontId="2"/>
  </si>
  <si>
    <t>（kg/㎡）</t>
    <phoneticPr fontId="2"/>
  </si>
  <si>
    <t>1/16 ×60^2 × 1.2 =</t>
    <phoneticPr fontId="2"/>
  </si>
  <si>
    <t>p =</t>
    <phoneticPr fontId="2"/>
  </si>
  <si>
    <t>p：有効投影面積当り風荷重（kg/㎡）</t>
    <phoneticPr fontId="2"/>
  </si>
  <si>
    <t>p(支柱)=</t>
    <rPh sb="2" eb="4">
      <t>シチュウ</t>
    </rPh>
    <phoneticPr fontId="2"/>
  </si>
  <si>
    <t>0.5×h1 + h2 + h3 + 300</t>
    <phoneticPr fontId="2"/>
  </si>
  <si>
    <t>h2(d3+2×d2)/(3×d3+3×d2) + h3+ 300</t>
    <phoneticPr fontId="2"/>
  </si>
  <si>
    <t>0.5×h3 + 300</t>
    <phoneticPr fontId="2"/>
  </si>
  <si>
    <t>合計</t>
    <rPh sb="0" eb="2">
      <t>ゴウケイ</t>
    </rPh>
    <phoneticPr fontId="2"/>
  </si>
  <si>
    <t>アーム長　L(m)</t>
    <rPh sb="3" eb="4">
      <t>チョウ</t>
    </rPh>
    <phoneticPr fontId="2"/>
  </si>
  <si>
    <t>6.基礎の選定</t>
    <rPh sb="2" eb="4">
      <t>キソ</t>
    </rPh>
    <rPh sb="5" eb="7">
      <t>センテイ</t>
    </rPh>
    <phoneticPr fontId="2"/>
  </si>
  <si>
    <t>p(kg/㎡)</t>
    <phoneticPr fontId="2"/>
  </si>
  <si>
    <t>kg =</t>
    <phoneticPr fontId="2"/>
  </si>
  <si>
    <t>t</t>
    <phoneticPr fontId="2"/>
  </si>
  <si>
    <t>曲げﾓｰﾒﾝﾄ M =</t>
    <rPh sb="0" eb="1">
      <t>マ</t>
    </rPh>
    <phoneticPr fontId="2"/>
  </si>
  <si>
    <t>曲げﾓｰﾒﾝﾄ M(kg・m)</t>
    <rPh sb="0" eb="1">
      <t>マ</t>
    </rPh>
    <phoneticPr fontId="2"/>
  </si>
  <si>
    <t>t・m</t>
    <phoneticPr fontId="2"/>
  </si>
  <si>
    <t>kg・m =</t>
    <phoneticPr fontId="2"/>
  </si>
  <si>
    <t>表－５　基礎天端への作用力に応じた基礎の寸法</t>
    <rPh sb="0" eb="1">
      <t>ヒョウ</t>
    </rPh>
    <phoneticPr fontId="2"/>
  </si>
  <si>
    <t>基礎幅50cmに対する根入れ長さ</t>
    <rPh sb="0" eb="2">
      <t>キソ</t>
    </rPh>
    <rPh sb="2" eb="3">
      <t>ハバ</t>
    </rPh>
    <rPh sb="8" eb="9">
      <t>タイ</t>
    </rPh>
    <rPh sb="11" eb="13">
      <t>ネイ</t>
    </rPh>
    <rPh sb="14" eb="15">
      <t>ナガ</t>
    </rPh>
    <phoneticPr fontId="2"/>
  </si>
  <si>
    <t>基礎幅80cmに対する根入れ長さ</t>
    <rPh sb="0" eb="2">
      <t>キソ</t>
    </rPh>
    <rPh sb="2" eb="3">
      <t>ハバ</t>
    </rPh>
    <rPh sb="8" eb="9">
      <t>タイ</t>
    </rPh>
    <rPh sb="11" eb="13">
      <t>ネイ</t>
    </rPh>
    <rPh sb="14" eb="15">
      <t>ナガ</t>
    </rPh>
    <phoneticPr fontId="2"/>
  </si>
  <si>
    <t>出所：</t>
    <rPh sb="0" eb="2">
      <t>デドコロ</t>
    </rPh>
    <phoneticPr fontId="2"/>
  </si>
  <si>
    <t>基礎寸法は、</t>
    <rPh sb="0" eb="2">
      <t>キソ</t>
    </rPh>
    <rPh sb="2" eb="4">
      <t>スンポウ</t>
    </rPh>
    <phoneticPr fontId="2"/>
  </si>
  <si>
    <t>器具：</t>
    <rPh sb="0" eb="2">
      <t>キグ</t>
    </rPh>
    <phoneticPr fontId="2"/>
  </si>
  <si>
    <t>支柱：</t>
    <rPh sb="0" eb="2">
      <t>シチュウ</t>
    </rPh>
    <phoneticPr fontId="2"/>
  </si>
  <si>
    <t>設計風速：</t>
    <rPh sb="0" eb="2">
      <t>セッケイ</t>
    </rPh>
    <rPh sb="2" eb="4">
      <t>フウソク</t>
    </rPh>
    <phoneticPr fontId="2"/>
  </si>
  <si>
    <t>の「4.基礎の寸法　2)」より、</t>
    <phoneticPr fontId="2"/>
  </si>
  <si>
    <t>表－5によって基礎の寸法を定める。</t>
    <phoneticPr fontId="2"/>
  </si>
  <si>
    <t>切り上げて≒</t>
    <rPh sb="0" eb="1">
      <t>キ</t>
    </rPh>
    <rPh sb="2" eb="3">
      <t>ア</t>
    </rPh>
    <phoneticPr fontId="2"/>
  </si>
  <si>
    <t>※赤字部は手入力箇所のため、要確認</t>
    <rPh sb="5" eb="8">
      <t>テニュウリョク</t>
    </rPh>
    <rPh sb="8" eb="10">
      <t>カショ</t>
    </rPh>
    <phoneticPr fontId="2"/>
  </si>
  <si>
    <t>https://www.mlit.go.jp/road/sign/kijyun/pdf/19750715huzokubutsukiso.pdf</t>
    <phoneticPr fontId="2"/>
  </si>
  <si>
    <t>https://www.jlma.or.jp/siryo/pdf/kokai/JIL1001taperpole.pdf</t>
    <phoneticPr fontId="2"/>
  </si>
  <si>
    <t>JIL1001:2019のp.24</t>
    <phoneticPr fontId="2"/>
  </si>
  <si>
    <t>基礎の天端に作用する水平力（H）と曲げモーメント（M）を計算したうえ、</t>
    <phoneticPr fontId="2"/>
  </si>
  <si>
    <t xml:space="preserve">        H(t)
M
(t・m)</t>
    <phoneticPr fontId="2"/>
  </si>
  <si>
    <t>路面高</t>
    <rPh sb="0" eb="2">
      <t>ロメン</t>
    </rPh>
    <rPh sb="2" eb="3">
      <t>タカ</t>
    </rPh>
    <phoneticPr fontId="2"/>
  </si>
  <si>
    <t>h1 + h2 + h3 + 300</t>
    <phoneticPr fontId="2"/>
  </si>
  <si>
    <t>基礎の天端に作用する水平力（H）と曲げモーメント（M）は、</t>
    <rPh sb="0" eb="2">
      <t>キソ</t>
    </rPh>
    <phoneticPr fontId="2"/>
  </si>
  <si>
    <t>水平力 H =</t>
    <rPh sb="0" eb="3">
      <t>スイヘイリョク</t>
    </rPh>
    <phoneticPr fontId="2"/>
  </si>
  <si>
    <t>水平力 H(kg)</t>
    <rPh sb="0" eb="2">
      <t>スイヘイ</t>
    </rPh>
    <rPh sb="2" eb="3">
      <t>リョク</t>
    </rPh>
    <phoneticPr fontId="2"/>
  </si>
  <si>
    <t>単位:mm</t>
    <rPh sb="0" eb="2">
      <t>タンイ</t>
    </rPh>
    <phoneticPr fontId="2"/>
  </si>
  <si>
    <t>よって、昭和50年7月15日付け道企発第52号「道路附属物の基礎について」表－５より</t>
    <phoneticPr fontId="2"/>
  </si>
  <si>
    <t>受圧面積 A（㎡）</t>
    <phoneticPr fontId="2"/>
  </si>
  <si>
    <t>H=A×p</t>
    <phoneticPr fontId="2"/>
  </si>
  <si>
    <t>M=L×H</t>
    <phoneticPr fontId="2"/>
  </si>
  <si>
    <t>m/sec</t>
    <phoneticPr fontId="2"/>
  </si>
  <si>
    <t>□80cm × 150cm</t>
    <phoneticPr fontId="2"/>
  </si>
  <si>
    <t>道路照明灯が標準根入れで設置できない場合の基礎部の設計（S50道企発第52号表-5で設計する場合）</t>
    <rPh sb="0" eb="2">
      <t>ドウロ</t>
    </rPh>
    <rPh sb="2" eb="5">
      <t>ショウメイトウ</t>
    </rPh>
    <rPh sb="6" eb="8">
      <t>ヒョウジュン</t>
    </rPh>
    <rPh sb="8" eb="10">
      <t>ネイ</t>
    </rPh>
    <rPh sb="12" eb="14">
      <t>セッチ</t>
    </rPh>
    <rPh sb="18" eb="20">
      <t>バアイ</t>
    </rPh>
    <rPh sb="21" eb="24">
      <t>キソブ</t>
    </rPh>
    <rPh sb="25" eb="27">
      <t>セッケイ</t>
    </rPh>
    <rPh sb="31" eb="32">
      <t>ドウ</t>
    </rPh>
    <rPh sb="32" eb="33">
      <t>キ</t>
    </rPh>
    <rPh sb="33" eb="34">
      <t>ハツ</t>
    </rPh>
    <rPh sb="34" eb="35">
      <t>ダイ</t>
    </rPh>
    <rPh sb="37" eb="38">
      <t>ゴウ</t>
    </rPh>
    <rPh sb="38" eb="39">
      <t>ヒョウ</t>
    </rPh>
    <rPh sb="42" eb="44">
      <t>セッケイ</t>
    </rPh>
    <rPh sb="46" eb="48">
      <t>バアイ</t>
    </rPh>
    <phoneticPr fontId="2"/>
  </si>
  <si>
    <t xml:space="preserve"> 昭和50年7月15日付け道企発第52号「道路附属物の基礎について」</t>
    <phoneticPr fontId="2"/>
  </si>
  <si>
    <t xml:space="preserve"> ただし、地盤は自重に対して安定であるとする。（N値10程度の砂質地盤相当）</t>
    <phoneticPr fontId="2"/>
  </si>
  <si>
    <t>車道用の道路照明</t>
    <rPh sb="0" eb="2">
      <t>シャドウ</t>
    </rPh>
    <rPh sb="2" eb="3">
      <t>ヨウ</t>
    </rPh>
    <phoneticPr fontId="2"/>
  </si>
  <si>
    <t>p(器具)=</t>
    <rPh sb="2" eb="4">
      <t>キグ</t>
    </rPh>
    <phoneticPr fontId="2"/>
  </si>
  <si>
    <t>4.基礎の天端に作用する水平力（H）の計算</t>
    <rPh sb="2" eb="4">
      <t>キソ</t>
    </rPh>
    <rPh sb="5" eb="7">
      <t>テンバ</t>
    </rPh>
    <rPh sb="8" eb="10">
      <t>サヨウ</t>
    </rPh>
    <rPh sb="12" eb="14">
      <t>スイヘイ</t>
    </rPh>
    <rPh sb="14" eb="15">
      <t>リョク</t>
    </rPh>
    <rPh sb="19" eb="21">
      <t>ケイサン</t>
    </rPh>
    <phoneticPr fontId="2"/>
  </si>
  <si>
    <t>3.単位面積当たりの風荷重（p）の計算</t>
    <rPh sb="2" eb="4">
      <t>タンイ</t>
    </rPh>
    <rPh sb="4" eb="6">
      <t>メンセキ</t>
    </rPh>
    <rPh sb="6" eb="7">
      <t>ア</t>
    </rPh>
    <rPh sb="10" eb="11">
      <t>カゼ</t>
    </rPh>
    <rPh sb="11" eb="13">
      <t>カジュウ</t>
    </rPh>
    <phoneticPr fontId="2"/>
  </si>
  <si>
    <t>道路照明灯の器具について、抗力係数を「板」に相当するとして「CD=1.2」とする。</t>
    <phoneticPr fontId="2"/>
  </si>
  <si>
    <t>© 2022 ce-note.com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</si>
</sst>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8"/>
      <color rgb="FFFF0000"/>
      <name val="游ゴシック"/>
      <family val="2"/>
      <scheme val="minor"/>
    </font>
    <font>
      <sz val="12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2"/>
    <xf numFmtId="0" fontId="0" fillId="0" borderId="1" xfId="0" applyBorder="1"/>
    <xf numFmtId="0" fontId="0" fillId="0" borderId="1" xfId="0" quotePrefix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/>
    <xf numFmtId="176" fontId="0" fillId="0" borderId="0" xfId="0" applyNumberFormat="1"/>
    <xf numFmtId="0" fontId="0" fillId="0" borderId="3" xfId="0" applyBorder="1"/>
    <xf numFmtId="0" fontId="0" fillId="0" borderId="2" xfId="0" applyBorder="1"/>
    <xf numFmtId="0" fontId="3" fillId="0" borderId="4" xfId="2" applyBorder="1"/>
    <xf numFmtId="0" fontId="0" fillId="0" borderId="4" xfId="0" applyBorder="1"/>
    <xf numFmtId="0" fontId="0" fillId="0" borderId="6" xfId="0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0" fillId="0" borderId="5" xfId="0" applyBorder="1"/>
    <xf numFmtId="2" fontId="0" fillId="0" borderId="11" xfId="0" applyNumberFormat="1" applyBorder="1"/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0" fillId="2" borderId="6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2" xfId="0" applyFill="1" applyBorder="1"/>
    <xf numFmtId="0" fontId="0" fillId="0" borderId="14" xfId="0" applyBorder="1"/>
    <xf numFmtId="0" fontId="0" fillId="0" borderId="11" xfId="0" applyBorder="1"/>
    <xf numFmtId="0" fontId="0" fillId="2" borderId="1" xfId="0" applyFill="1" applyBorder="1"/>
    <xf numFmtId="0" fontId="0" fillId="0" borderId="9" xfId="0" applyBorder="1"/>
    <xf numFmtId="0" fontId="0" fillId="0" borderId="10" xfId="0" applyBorder="1"/>
    <xf numFmtId="2" fontId="4" fillId="0" borderId="11" xfId="0" applyNumberFormat="1" applyFont="1" applyBorder="1"/>
    <xf numFmtId="0" fontId="4" fillId="0" borderId="11" xfId="0" applyFont="1" applyBorder="1"/>
    <xf numFmtId="0" fontId="0" fillId="0" borderId="16" xfId="0" applyBorder="1"/>
    <xf numFmtId="0" fontId="0" fillId="0" borderId="17" xfId="0" applyBorder="1"/>
    <xf numFmtId="0" fontId="4" fillId="0" borderId="0" xfId="0" applyFont="1"/>
    <xf numFmtId="0" fontId="0" fillId="0" borderId="0" xfId="0" applyAlignment="1">
      <alignment horizontal="right"/>
    </xf>
    <xf numFmtId="0" fontId="0" fillId="2" borderId="16" xfId="0" applyFill="1" applyBorder="1"/>
    <xf numFmtId="0" fontId="0" fillId="2" borderId="17" xfId="0" applyFill="1" applyBorder="1"/>
    <xf numFmtId="0" fontId="0" fillId="2" borderId="9" xfId="0" applyFill="1" applyBorder="1"/>
    <xf numFmtId="2" fontId="0" fillId="2" borderId="16" xfId="0" applyNumberFormat="1" applyFill="1" applyBorder="1"/>
    <xf numFmtId="2" fontId="0" fillId="2" borderId="9" xfId="0" applyNumberFormat="1" applyFill="1" applyBorder="1"/>
    <xf numFmtId="176" fontId="0" fillId="2" borderId="11" xfId="0" applyNumberFormat="1" applyFill="1" applyBorder="1"/>
    <xf numFmtId="176" fontId="0" fillId="2" borderId="9" xfId="0" applyNumberFormat="1" applyFill="1" applyBorder="1"/>
    <xf numFmtId="0" fontId="0" fillId="0" borderId="0" xfId="0" applyAlignment="1">
      <alignment vertical="center" wrapText="1"/>
    </xf>
    <xf numFmtId="2" fontId="5" fillId="2" borderId="9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/>
    <xf numFmtId="0" fontId="9" fillId="0" borderId="1" xfId="0" quotePrefix="1" applyFont="1" applyBorder="1"/>
    <xf numFmtId="0" fontId="6" fillId="0" borderId="0" xfId="0" applyFont="1" applyAlignment="1">
      <alignment horizontal="left"/>
    </xf>
    <xf numFmtId="2" fontId="4" fillId="0" borderId="0" xfId="0" applyNumberFormat="1" applyFont="1"/>
    <xf numFmtId="0" fontId="6" fillId="0" borderId="0" xfId="0" applyFont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8" fillId="0" borderId="3" xfId="0" applyFont="1" applyBorder="1"/>
    <xf numFmtId="0" fontId="8" fillId="0" borderId="13" xfId="0" applyFont="1" applyBorder="1"/>
    <xf numFmtId="0" fontId="8" fillId="0" borderId="15" xfId="0" applyFont="1" applyBorder="1"/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38" fontId="0" fillId="0" borderId="5" xfId="1" applyFont="1" applyBorder="1" applyAlignment="1">
      <alignment horizontal="center"/>
    </xf>
    <xf numFmtId="38" fontId="0" fillId="0" borderId="2" xfId="1" applyFont="1" applyBorder="1" applyAlignment="1">
      <alignment horizontal="center"/>
    </xf>
    <xf numFmtId="38" fontId="0" fillId="0" borderId="14" xfId="1" applyFont="1" applyBorder="1" applyAlignment="1">
      <alignment horizontal="center"/>
    </xf>
    <xf numFmtId="0" fontId="0" fillId="2" borderId="21" xfId="0" applyFill="1" applyBorder="1"/>
    <xf numFmtId="0" fontId="0" fillId="2" borderId="2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/>
    <xf numFmtId="0" fontId="0" fillId="2" borderId="22" xfId="0" applyFill="1" applyBorder="1"/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8" xfId="0" applyFill="1" applyBorder="1" applyAlignment="1">
      <alignment horizontal="left" wrapText="1"/>
    </xf>
    <xf numFmtId="0" fontId="0" fillId="2" borderId="20" xfId="0" applyFill="1" applyBorder="1" applyAlignment="1">
      <alignment horizontal="left" wrapText="1"/>
    </xf>
    <xf numFmtId="0" fontId="0" fillId="2" borderId="19" xfId="0" applyFill="1" applyBorder="1" applyAlignment="1">
      <alignment horizontal="left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638402</xdr:colOff>
      <xdr:row>2</xdr:row>
      <xdr:rowOff>176487</xdr:rowOff>
    </xdr:from>
    <xdr:to>
      <xdr:col>22</xdr:col>
      <xdr:colOff>563163</xdr:colOff>
      <xdr:row>34</xdr:row>
      <xdr:rowOff>7835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D112006-D799-251C-ECAE-76201178DA3D}"/>
            </a:ext>
          </a:extLst>
        </xdr:cNvPr>
        <xdr:cNvGrpSpPr/>
      </xdr:nvGrpSpPr>
      <xdr:grpSpPr>
        <a:xfrm>
          <a:off x="9020402" y="668612"/>
          <a:ext cx="6243011" cy="7483098"/>
          <a:chOff x="9020402" y="668612"/>
          <a:chExt cx="6243011" cy="7483098"/>
        </a:xfrm>
      </xdr:grpSpPr>
      <xdr:sp macro="" textlink="">
        <xdr:nvSpPr>
          <xdr:cNvPr id="3" name="フリーフォーム: 図形 2">
            <a:extLst>
              <a:ext uri="{FF2B5EF4-FFF2-40B4-BE49-F238E27FC236}">
                <a16:creationId xmlns:a16="http://schemas.microsoft.com/office/drawing/2014/main" id="{4E3AA371-8E75-5E7C-A02F-E50C05AB9249}"/>
              </a:ext>
            </a:extLst>
          </xdr:cNvPr>
          <xdr:cNvSpPr/>
        </xdr:nvSpPr>
        <xdr:spPr>
          <a:xfrm>
            <a:off x="11188185" y="1274575"/>
            <a:ext cx="131327" cy="5397092"/>
          </a:xfrm>
          <a:custGeom>
            <a:avLst/>
            <a:gdLst>
              <a:gd name="connsiteX0" fmla="*/ 40821 w 122464"/>
              <a:gd name="connsiteY0" fmla="*/ 0 h 5497285"/>
              <a:gd name="connsiteX1" fmla="*/ 40821 w 122464"/>
              <a:gd name="connsiteY1" fmla="*/ 1034143 h 5497285"/>
              <a:gd name="connsiteX2" fmla="*/ 0 w 122464"/>
              <a:gd name="connsiteY2" fmla="*/ 4463143 h 5497285"/>
              <a:gd name="connsiteX3" fmla="*/ 0 w 122464"/>
              <a:gd name="connsiteY3" fmla="*/ 5497285 h 5497285"/>
              <a:gd name="connsiteX4" fmla="*/ 122464 w 122464"/>
              <a:gd name="connsiteY4" fmla="*/ 5497285 h 5497285"/>
              <a:gd name="connsiteX5" fmla="*/ 122464 w 122464"/>
              <a:gd name="connsiteY5" fmla="*/ 4449535 h 5497285"/>
              <a:gd name="connsiteX6" fmla="*/ 95250 w 122464"/>
              <a:gd name="connsiteY6" fmla="*/ 1034143 h 5497285"/>
              <a:gd name="connsiteX7" fmla="*/ 40821 w 122464"/>
              <a:gd name="connsiteY7" fmla="*/ 0 h 5497285"/>
              <a:gd name="connsiteX0" fmla="*/ 40821 w 122464"/>
              <a:gd name="connsiteY0" fmla="*/ 0 h 5497285"/>
              <a:gd name="connsiteX1" fmla="*/ 40821 w 122464"/>
              <a:gd name="connsiteY1" fmla="*/ 1034143 h 5497285"/>
              <a:gd name="connsiteX2" fmla="*/ 0 w 122464"/>
              <a:gd name="connsiteY2" fmla="*/ 4463143 h 5497285"/>
              <a:gd name="connsiteX3" fmla="*/ 0 w 122464"/>
              <a:gd name="connsiteY3" fmla="*/ 5497285 h 5497285"/>
              <a:gd name="connsiteX4" fmla="*/ 122464 w 122464"/>
              <a:gd name="connsiteY4" fmla="*/ 5497285 h 5497285"/>
              <a:gd name="connsiteX5" fmla="*/ 122464 w 122464"/>
              <a:gd name="connsiteY5" fmla="*/ 4449535 h 5497285"/>
              <a:gd name="connsiteX6" fmla="*/ 95250 w 122464"/>
              <a:gd name="connsiteY6" fmla="*/ 1034143 h 5497285"/>
              <a:gd name="connsiteX7" fmla="*/ 85940 w 122464"/>
              <a:gd name="connsiteY7" fmla="*/ 658013 h 5497285"/>
              <a:gd name="connsiteX8" fmla="*/ 40821 w 122464"/>
              <a:gd name="connsiteY8" fmla="*/ 0 h 5497285"/>
              <a:gd name="connsiteX0" fmla="*/ 40821 w 251374"/>
              <a:gd name="connsiteY0" fmla="*/ 0 h 5497285"/>
              <a:gd name="connsiteX1" fmla="*/ 40821 w 251374"/>
              <a:gd name="connsiteY1" fmla="*/ 1034143 h 5497285"/>
              <a:gd name="connsiteX2" fmla="*/ 0 w 251374"/>
              <a:gd name="connsiteY2" fmla="*/ 4463143 h 5497285"/>
              <a:gd name="connsiteX3" fmla="*/ 0 w 251374"/>
              <a:gd name="connsiteY3" fmla="*/ 5497285 h 5497285"/>
              <a:gd name="connsiteX4" fmla="*/ 122464 w 251374"/>
              <a:gd name="connsiteY4" fmla="*/ 5497285 h 5497285"/>
              <a:gd name="connsiteX5" fmla="*/ 122464 w 251374"/>
              <a:gd name="connsiteY5" fmla="*/ 4449535 h 5497285"/>
              <a:gd name="connsiteX6" fmla="*/ 95250 w 251374"/>
              <a:gd name="connsiteY6" fmla="*/ 1034143 h 5497285"/>
              <a:gd name="connsiteX7" fmla="*/ 251374 w 251374"/>
              <a:gd name="connsiteY7" fmla="*/ 81614 h 5497285"/>
              <a:gd name="connsiteX8" fmla="*/ 40821 w 251374"/>
              <a:gd name="connsiteY8" fmla="*/ 0 h 5497285"/>
              <a:gd name="connsiteX0" fmla="*/ 40821 w 122464"/>
              <a:gd name="connsiteY0" fmla="*/ 91816 h 5589101"/>
              <a:gd name="connsiteX1" fmla="*/ 40821 w 122464"/>
              <a:gd name="connsiteY1" fmla="*/ 1125959 h 5589101"/>
              <a:gd name="connsiteX2" fmla="*/ 0 w 122464"/>
              <a:gd name="connsiteY2" fmla="*/ 4554959 h 5589101"/>
              <a:gd name="connsiteX3" fmla="*/ 0 w 122464"/>
              <a:gd name="connsiteY3" fmla="*/ 5589101 h 5589101"/>
              <a:gd name="connsiteX4" fmla="*/ 122464 w 122464"/>
              <a:gd name="connsiteY4" fmla="*/ 5589101 h 5589101"/>
              <a:gd name="connsiteX5" fmla="*/ 122464 w 122464"/>
              <a:gd name="connsiteY5" fmla="*/ 4541351 h 5589101"/>
              <a:gd name="connsiteX6" fmla="*/ 95250 w 122464"/>
              <a:gd name="connsiteY6" fmla="*/ 1125959 h 5589101"/>
              <a:gd name="connsiteX7" fmla="*/ 95966 w 122464"/>
              <a:gd name="connsiteY7" fmla="*/ 0 h 5589101"/>
              <a:gd name="connsiteX8" fmla="*/ 40821 w 122464"/>
              <a:gd name="connsiteY8" fmla="*/ 91816 h 5589101"/>
              <a:gd name="connsiteX0" fmla="*/ 44631 w 122464"/>
              <a:gd name="connsiteY0" fmla="*/ 25746 h 5589101"/>
              <a:gd name="connsiteX1" fmla="*/ 40821 w 122464"/>
              <a:gd name="connsiteY1" fmla="*/ 1125959 h 5589101"/>
              <a:gd name="connsiteX2" fmla="*/ 0 w 122464"/>
              <a:gd name="connsiteY2" fmla="*/ 4554959 h 5589101"/>
              <a:gd name="connsiteX3" fmla="*/ 0 w 122464"/>
              <a:gd name="connsiteY3" fmla="*/ 5589101 h 5589101"/>
              <a:gd name="connsiteX4" fmla="*/ 122464 w 122464"/>
              <a:gd name="connsiteY4" fmla="*/ 5589101 h 5589101"/>
              <a:gd name="connsiteX5" fmla="*/ 122464 w 122464"/>
              <a:gd name="connsiteY5" fmla="*/ 4541351 h 5589101"/>
              <a:gd name="connsiteX6" fmla="*/ 95250 w 122464"/>
              <a:gd name="connsiteY6" fmla="*/ 1125959 h 5589101"/>
              <a:gd name="connsiteX7" fmla="*/ 95966 w 122464"/>
              <a:gd name="connsiteY7" fmla="*/ 0 h 5589101"/>
              <a:gd name="connsiteX8" fmla="*/ 44631 w 122464"/>
              <a:gd name="connsiteY8" fmla="*/ 25746 h 5589101"/>
              <a:gd name="connsiteX0" fmla="*/ 44631 w 122464"/>
              <a:gd name="connsiteY0" fmla="*/ 0 h 5563355"/>
              <a:gd name="connsiteX1" fmla="*/ 40821 w 122464"/>
              <a:gd name="connsiteY1" fmla="*/ 1100213 h 5563355"/>
              <a:gd name="connsiteX2" fmla="*/ 0 w 122464"/>
              <a:gd name="connsiteY2" fmla="*/ 4529213 h 5563355"/>
              <a:gd name="connsiteX3" fmla="*/ 0 w 122464"/>
              <a:gd name="connsiteY3" fmla="*/ 5563355 h 5563355"/>
              <a:gd name="connsiteX4" fmla="*/ 122464 w 122464"/>
              <a:gd name="connsiteY4" fmla="*/ 5563355 h 5563355"/>
              <a:gd name="connsiteX5" fmla="*/ 122464 w 122464"/>
              <a:gd name="connsiteY5" fmla="*/ 4515605 h 5563355"/>
              <a:gd name="connsiteX6" fmla="*/ 95250 w 122464"/>
              <a:gd name="connsiteY6" fmla="*/ 1100213 h 5563355"/>
              <a:gd name="connsiteX7" fmla="*/ 108257 w 122464"/>
              <a:gd name="connsiteY7" fmla="*/ 102957 h 5563355"/>
              <a:gd name="connsiteX8" fmla="*/ 44631 w 122464"/>
              <a:gd name="connsiteY8" fmla="*/ 0 h 5563355"/>
              <a:gd name="connsiteX0" fmla="*/ 0 w 234535"/>
              <a:gd name="connsiteY0" fmla="*/ 75971 h 5460398"/>
              <a:gd name="connsiteX1" fmla="*/ 152892 w 234535"/>
              <a:gd name="connsiteY1" fmla="*/ 997256 h 5460398"/>
              <a:gd name="connsiteX2" fmla="*/ 112071 w 234535"/>
              <a:gd name="connsiteY2" fmla="*/ 4426256 h 5460398"/>
              <a:gd name="connsiteX3" fmla="*/ 112071 w 234535"/>
              <a:gd name="connsiteY3" fmla="*/ 5460398 h 5460398"/>
              <a:gd name="connsiteX4" fmla="*/ 234535 w 234535"/>
              <a:gd name="connsiteY4" fmla="*/ 5460398 h 5460398"/>
              <a:gd name="connsiteX5" fmla="*/ 234535 w 234535"/>
              <a:gd name="connsiteY5" fmla="*/ 4412648 h 5460398"/>
              <a:gd name="connsiteX6" fmla="*/ 207321 w 234535"/>
              <a:gd name="connsiteY6" fmla="*/ 997256 h 5460398"/>
              <a:gd name="connsiteX7" fmla="*/ 220328 w 234535"/>
              <a:gd name="connsiteY7" fmla="*/ 0 h 5460398"/>
              <a:gd name="connsiteX8" fmla="*/ 0 w 234535"/>
              <a:gd name="connsiteY8" fmla="*/ 75971 h 5460398"/>
              <a:gd name="connsiteX0" fmla="*/ 0 w 234535"/>
              <a:gd name="connsiteY0" fmla="*/ 85389 h 5469816"/>
              <a:gd name="connsiteX1" fmla="*/ 152892 w 234535"/>
              <a:gd name="connsiteY1" fmla="*/ 1006674 h 5469816"/>
              <a:gd name="connsiteX2" fmla="*/ 112071 w 234535"/>
              <a:gd name="connsiteY2" fmla="*/ 4435674 h 5469816"/>
              <a:gd name="connsiteX3" fmla="*/ 112071 w 234535"/>
              <a:gd name="connsiteY3" fmla="*/ 5469816 h 5469816"/>
              <a:gd name="connsiteX4" fmla="*/ 234535 w 234535"/>
              <a:gd name="connsiteY4" fmla="*/ 5469816 h 5469816"/>
              <a:gd name="connsiteX5" fmla="*/ 234535 w 234535"/>
              <a:gd name="connsiteY5" fmla="*/ 4422066 h 5469816"/>
              <a:gd name="connsiteX6" fmla="*/ 207321 w 234535"/>
              <a:gd name="connsiteY6" fmla="*/ 1006674 h 5469816"/>
              <a:gd name="connsiteX7" fmla="*/ 220328 w 234535"/>
              <a:gd name="connsiteY7" fmla="*/ 0 h 5469816"/>
              <a:gd name="connsiteX8" fmla="*/ 0 w 234535"/>
              <a:gd name="connsiteY8" fmla="*/ 85389 h 5469816"/>
              <a:gd name="connsiteX0" fmla="*/ 56921 w 122464"/>
              <a:gd name="connsiteY0" fmla="*/ 0 h 5478599"/>
              <a:gd name="connsiteX1" fmla="*/ 40821 w 122464"/>
              <a:gd name="connsiteY1" fmla="*/ 1015457 h 5478599"/>
              <a:gd name="connsiteX2" fmla="*/ 0 w 122464"/>
              <a:gd name="connsiteY2" fmla="*/ 4444457 h 5478599"/>
              <a:gd name="connsiteX3" fmla="*/ 0 w 122464"/>
              <a:gd name="connsiteY3" fmla="*/ 5478599 h 5478599"/>
              <a:gd name="connsiteX4" fmla="*/ 122464 w 122464"/>
              <a:gd name="connsiteY4" fmla="*/ 5478599 h 5478599"/>
              <a:gd name="connsiteX5" fmla="*/ 122464 w 122464"/>
              <a:gd name="connsiteY5" fmla="*/ 4430849 h 5478599"/>
              <a:gd name="connsiteX6" fmla="*/ 95250 w 122464"/>
              <a:gd name="connsiteY6" fmla="*/ 1015457 h 5478599"/>
              <a:gd name="connsiteX7" fmla="*/ 108257 w 122464"/>
              <a:gd name="connsiteY7" fmla="*/ 8783 h 5478599"/>
              <a:gd name="connsiteX8" fmla="*/ 56921 w 122464"/>
              <a:gd name="connsiteY8" fmla="*/ 0 h 5478599"/>
              <a:gd name="connsiteX0" fmla="*/ 52158 w 122464"/>
              <a:gd name="connsiteY0" fmla="*/ 8355 h 5469816"/>
              <a:gd name="connsiteX1" fmla="*/ 40821 w 122464"/>
              <a:gd name="connsiteY1" fmla="*/ 1006674 h 5469816"/>
              <a:gd name="connsiteX2" fmla="*/ 0 w 122464"/>
              <a:gd name="connsiteY2" fmla="*/ 4435674 h 5469816"/>
              <a:gd name="connsiteX3" fmla="*/ 0 w 122464"/>
              <a:gd name="connsiteY3" fmla="*/ 5469816 h 5469816"/>
              <a:gd name="connsiteX4" fmla="*/ 122464 w 122464"/>
              <a:gd name="connsiteY4" fmla="*/ 5469816 h 5469816"/>
              <a:gd name="connsiteX5" fmla="*/ 122464 w 122464"/>
              <a:gd name="connsiteY5" fmla="*/ 4422066 h 5469816"/>
              <a:gd name="connsiteX6" fmla="*/ 95250 w 122464"/>
              <a:gd name="connsiteY6" fmla="*/ 1006674 h 5469816"/>
              <a:gd name="connsiteX7" fmla="*/ 108257 w 122464"/>
              <a:gd name="connsiteY7" fmla="*/ 0 h 5469816"/>
              <a:gd name="connsiteX8" fmla="*/ 52158 w 122464"/>
              <a:gd name="connsiteY8" fmla="*/ 8355 h 5469816"/>
              <a:gd name="connsiteX0" fmla="*/ 52158 w 122464"/>
              <a:gd name="connsiteY0" fmla="*/ 0 h 5473702"/>
              <a:gd name="connsiteX1" fmla="*/ 40821 w 122464"/>
              <a:gd name="connsiteY1" fmla="*/ 1010560 h 5473702"/>
              <a:gd name="connsiteX2" fmla="*/ 0 w 122464"/>
              <a:gd name="connsiteY2" fmla="*/ 4439560 h 5473702"/>
              <a:gd name="connsiteX3" fmla="*/ 0 w 122464"/>
              <a:gd name="connsiteY3" fmla="*/ 5473702 h 5473702"/>
              <a:gd name="connsiteX4" fmla="*/ 122464 w 122464"/>
              <a:gd name="connsiteY4" fmla="*/ 5473702 h 5473702"/>
              <a:gd name="connsiteX5" fmla="*/ 122464 w 122464"/>
              <a:gd name="connsiteY5" fmla="*/ 4425952 h 5473702"/>
              <a:gd name="connsiteX6" fmla="*/ 95250 w 122464"/>
              <a:gd name="connsiteY6" fmla="*/ 1010560 h 5473702"/>
              <a:gd name="connsiteX7" fmla="*/ 108257 w 122464"/>
              <a:gd name="connsiteY7" fmla="*/ 3886 h 5473702"/>
              <a:gd name="connsiteX8" fmla="*/ 52158 w 122464"/>
              <a:gd name="connsiteY8" fmla="*/ 0 h 5473702"/>
              <a:gd name="connsiteX0" fmla="*/ 52158 w 122464"/>
              <a:gd name="connsiteY0" fmla="*/ 5907 h 5479609"/>
              <a:gd name="connsiteX1" fmla="*/ 40821 w 122464"/>
              <a:gd name="connsiteY1" fmla="*/ 1016467 h 5479609"/>
              <a:gd name="connsiteX2" fmla="*/ 0 w 122464"/>
              <a:gd name="connsiteY2" fmla="*/ 4445467 h 5479609"/>
              <a:gd name="connsiteX3" fmla="*/ 0 w 122464"/>
              <a:gd name="connsiteY3" fmla="*/ 5479609 h 5479609"/>
              <a:gd name="connsiteX4" fmla="*/ 122464 w 122464"/>
              <a:gd name="connsiteY4" fmla="*/ 5479609 h 5479609"/>
              <a:gd name="connsiteX5" fmla="*/ 122464 w 122464"/>
              <a:gd name="connsiteY5" fmla="*/ 4431859 h 5479609"/>
              <a:gd name="connsiteX6" fmla="*/ 95250 w 122464"/>
              <a:gd name="connsiteY6" fmla="*/ 1016467 h 5479609"/>
              <a:gd name="connsiteX7" fmla="*/ 108257 w 122464"/>
              <a:gd name="connsiteY7" fmla="*/ 0 h 5479609"/>
              <a:gd name="connsiteX8" fmla="*/ 52158 w 122464"/>
              <a:gd name="connsiteY8" fmla="*/ 5907 h 5479609"/>
              <a:gd name="connsiteX0" fmla="*/ 52158 w 122464"/>
              <a:gd name="connsiteY0" fmla="*/ 3459 h 5477161"/>
              <a:gd name="connsiteX1" fmla="*/ 40821 w 122464"/>
              <a:gd name="connsiteY1" fmla="*/ 1014019 h 5477161"/>
              <a:gd name="connsiteX2" fmla="*/ 0 w 122464"/>
              <a:gd name="connsiteY2" fmla="*/ 4443019 h 5477161"/>
              <a:gd name="connsiteX3" fmla="*/ 0 w 122464"/>
              <a:gd name="connsiteY3" fmla="*/ 5477161 h 5477161"/>
              <a:gd name="connsiteX4" fmla="*/ 122464 w 122464"/>
              <a:gd name="connsiteY4" fmla="*/ 5477161 h 5477161"/>
              <a:gd name="connsiteX5" fmla="*/ 122464 w 122464"/>
              <a:gd name="connsiteY5" fmla="*/ 4429411 h 5477161"/>
              <a:gd name="connsiteX6" fmla="*/ 95250 w 122464"/>
              <a:gd name="connsiteY6" fmla="*/ 1014019 h 5477161"/>
              <a:gd name="connsiteX7" fmla="*/ 103495 w 122464"/>
              <a:gd name="connsiteY7" fmla="*/ 0 h 5477161"/>
              <a:gd name="connsiteX8" fmla="*/ 52158 w 122464"/>
              <a:gd name="connsiteY8" fmla="*/ 3459 h 5477161"/>
              <a:gd name="connsiteX0" fmla="*/ 52158 w 127227"/>
              <a:gd name="connsiteY0" fmla="*/ 3459 h 5477161"/>
              <a:gd name="connsiteX1" fmla="*/ 40821 w 127227"/>
              <a:gd name="connsiteY1" fmla="*/ 1014019 h 5477161"/>
              <a:gd name="connsiteX2" fmla="*/ 0 w 127227"/>
              <a:gd name="connsiteY2" fmla="*/ 4443019 h 5477161"/>
              <a:gd name="connsiteX3" fmla="*/ 0 w 127227"/>
              <a:gd name="connsiteY3" fmla="*/ 5477161 h 5477161"/>
              <a:gd name="connsiteX4" fmla="*/ 122464 w 127227"/>
              <a:gd name="connsiteY4" fmla="*/ 5477161 h 5477161"/>
              <a:gd name="connsiteX5" fmla="*/ 127227 w 127227"/>
              <a:gd name="connsiteY5" fmla="*/ 4439204 h 5477161"/>
              <a:gd name="connsiteX6" fmla="*/ 95250 w 127227"/>
              <a:gd name="connsiteY6" fmla="*/ 1014019 h 5477161"/>
              <a:gd name="connsiteX7" fmla="*/ 103495 w 127227"/>
              <a:gd name="connsiteY7" fmla="*/ 0 h 5477161"/>
              <a:gd name="connsiteX8" fmla="*/ 52158 w 127227"/>
              <a:gd name="connsiteY8" fmla="*/ 3459 h 5477161"/>
              <a:gd name="connsiteX0" fmla="*/ 52158 w 139134"/>
              <a:gd name="connsiteY0" fmla="*/ 3459 h 5477161"/>
              <a:gd name="connsiteX1" fmla="*/ 40821 w 139134"/>
              <a:gd name="connsiteY1" fmla="*/ 1014019 h 5477161"/>
              <a:gd name="connsiteX2" fmla="*/ 0 w 139134"/>
              <a:gd name="connsiteY2" fmla="*/ 4443019 h 5477161"/>
              <a:gd name="connsiteX3" fmla="*/ 0 w 139134"/>
              <a:gd name="connsiteY3" fmla="*/ 5477161 h 5477161"/>
              <a:gd name="connsiteX4" fmla="*/ 122464 w 139134"/>
              <a:gd name="connsiteY4" fmla="*/ 5477161 h 5477161"/>
              <a:gd name="connsiteX5" fmla="*/ 139134 w 139134"/>
              <a:gd name="connsiteY5" fmla="*/ 4444100 h 5477161"/>
              <a:gd name="connsiteX6" fmla="*/ 95250 w 139134"/>
              <a:gd name="connsiteY6" fmla="*/ 1014019 h 5477161"/>
              <a:gd name="connsiteX7" fmla="*/ 103495 w 139134"/>
              <a:gd name="connsiteY7" fmla="*/ 0 h 5477161"/>
              <a:gd name="connsiteX8" fmla="*/ 52158 w 139134"/>
              <a:gd name="connsiteY8" fmla="*/ 3459 h 5477161"/>
              <a:gd name="connsiteX0" fmla="*/ 52158 w 139591"/>
              <a:gd name="connsiteY0" fmla="*/ 3459 h 5482057"/>
              <a:gd name="connsiteX1" fmla="*/ 40821 w 139591"/>
              <a:gd name="connsiteY1" fmla="*/ 1014019 h 5482057"/>
              <a:gd name="connsiteX2" fmla="*/ 0 w 139591"/>
              <a:gd name="connsiteY2" fmla="*/ 4443019 h 5482057"/>
              <a:gd name="connsiteX3" fmla="*/ 0 w 139591"/>
              <a:gd name="connsiteY3" fmla="*/ 5477161 h 5482057"/>
              <a:gd name="connsiteX4" fmla="*/ 139133 w 139591"/>
              <a:gd name="connsiteY4" fmla="*/ 5482057 h 5482057"/>
              <a:gd name="connsiteX5" fmla="*/ 139134 w 139591"/>
              <a:gd name="connsiteY5" fmla="*/ 4444100 h 5482057"/>
              <a:gd name="connsiteX6" fmla="*/ 95250 w 139591"/>
              <a:gd name="connsiteY6" fmla="*/ 1014019 h 5482057"/>
              <a:gd name="connsiteX7" fmla="*/ 103495 w 139591"/>
              <a:gd name="connsiteY7" fmla="*/ 0 h 5482057"/>
              <a:gd name="connsiteX8" fmla="*/ 52158 w 139591"/>
              <a:gd name="connsiteY8" fmla="*/ 3459 h 5482057"/>
              <a:gd name="connsiteX0" fmla="*/ 52158 w 139591"/>
              <a:gd name="connsiteY0" fmla="*/ 3459 h 5482057"/>
              <a:gd name="connsiteX1" fmla="*/ 40821 w 139591"/>
              <a:gd name="connsiteY1" fmla="*/ 1014019 h 5482057"/>
              <a:gd name="connsiteX2" fmla="*/ 0 w 139591"/>
              <a:gd name="connsiteY2" fmla="*/ 4443019 h 5482057"/>
              <a:gd name="connsiteX3" fmla="*/ 0 w 139591"/>
              <a:gd name="connsiteY3" fmla="*/ 5477161 h 5482057"/>
              <a:gd name="connsiteX4" fmla="*/ 139133 w 139591"/>
              <a:gd name="connsiteY4" fmla="*/ 5482057 h 5482057"/>
              <a:gd name="connsiteX5" fmla="*/ 139134 w 139591"/>
              <a:gd name="connsiteY5" fmla="*/ 4444100 h 5482057"/>
              <a:gd name="connsiteX6" fmla="*/ 102394 w 139591"/>
              <a:gd name="connsiteY6" fmla="*/ 1021363 h 5482057"/>
              <a:gd name="connsiteX7" fmla="*/ 103495 w 139591"/>
              <a:gd name="connsiteY7" fmla="*/ 0 h 5482057"/>
              <a:gd name="connsiteX8" fmla="*/ 52158 w 139591"/>
              <a:gd name="connsiteY8" fmla="*/ 3459 h 5482057"/>
              <a:gd name="connsiteX0" fmla="*/ 52158 w 139591"/>
              <a:gd name="connsiteY0" fmla="*/ 3459 h 5482057"/>
              <a:gd name="connsiteX1" fmla="*/ 36059 w 139591"/>
              <a:gd name="connsiteY1" fmla="*/ 1028709 h 5482057"/>
              <a:gd name="connsiteX2" fmla="*/ 0 w 139591"/>
              <a:gd name="connsiteY2" fmla="*/ 4443019 h 5482057"/>
              <a:gd name="connsiteX3" fmla="*/ 0 w 139591"/>
              <a:gd name="connsiteY3" fmla="*/ 5477161 h 5482057"/>
              <a:gd name="connsiteX4" fmla="*/ 139133 w 139591"/>
              <a:gd name="connsiteY4" fmla="*/ 5482057 h 5482057"/>
              <a:gd name="connsiteX5" fmla="*/ 139134 w 139591"/>
              <a:gd name="connsiteY5" fmla="*/ 4444100 h 5482057"/>
              <a:gd name="connsiteX6" fmla="*/ 102394 w 139591"/>
              <a:gd name="connsiteY6" fmla="*/ 1021363 h 5482057"/>
              <a:gd name="connsiteX7" fmla="*/ 103495 w 139591"/>
              <a:gd name="connsiteY7" fmla="*/ 0 h 5482057"/>
              <a:gd name="connsiteX8" fmla="*/ 52158 w 139591"/>
              <a:gd name="connsiteY8" fmla="*/ 3459 h 5482057"/>
              <a:gd name="connsiteX0" fmla="*/ 52158 w 139591"/>
              <a:gd name="connsiteY0" fmla="*/ 3459 h 5482057"/>
              <a:gd name="connsiteX1" fmla="*/ 36059 w 139591"/>
              <a:gd name="connsiteY1" fmla="*/ 1028709 h 5482057"/>
              <a:gd name="connsiteX2" fmla="*/ 0 w 139591"/>
              <a:gd name="connsiteY2" fmla="*/ 4443019 h 5482057"/>
              <a:gd name="connsiteX3" fmla="*/ 0 w 139591"/>
              <a:gd name="connsiteY3" fmla="*/ 5477161 h 5482057"/>
              <a:gd name="connsiteX4" fmla="*/ 139133 w 139591"/>
              <a:gd name="connsiteY4" fmla="*/ 5482057 h 5482057"/>
              <a:gd name="connsiteX5" fmla="*/ 139134 w 139591"/>
              <a:gd name="connsiteY5" fmla="*/ 4444100 h 5482057"/>
              <a:gd name="connsiteX6" fmla="*/ 102394 w 139591"/>
              <a:gd name="connsiteY6" fmla="*/ 1028708 h 5482057"/>
              <a:gd name="connsiteX7" fmla="*/ 103495 w 139591"/>
              <a:gd name="connsiteY7" fmla="*/ 0 h 5482057"/>
              <a:gd name="connsiteX8" fmla="*/ 52158 w 139591"/>
              <a:gd name="connsiteY8" fmla="*/ 3459 h 5482057"/>
              <a:gd name="connsiteX0" fmla="*/ 52158 w 139591"/>
              <a:gd name="connsiteY0" fmla="*/ 1011 h 5479609"/>
              <a:gd name="connsiteX1" fmla="*/ 36059 w 139591"/>
              <a:gd name="connsiteY1" fmla="*/ 1026261 h 5479609"/>
              <a:gd name="connsiteX2" fmla="*/ 0 w 139591"/>
              <a:gd name="connsiteY2" fmla="*/ 4440571 h 5479609"/>
              <a:gd name="connsiteX3" fmla="*/ 0 w 139591"/>
              <a:gd name="connsiteY3" fmla="*/ 5474713 h 5479609"/>
              <a:gd name="connsiteX4" fmla="*/ 139133 w 139591"/>
              <a:gd name="connsiteY4" fmla="*/ 5479609 h 5479609"/>
              <a:gd name="connsiteX5" fmla="*/ 139134 w 139591"/>
              <a:gd name="connsiteY5" fmla="*/ 4441652 h 5479609"/>
              <a:gd name="connsiteX6" fmla="*/ 102394 w 139591"/>
              <a:gd name="connsiteY6" fmla="*/ 1026260 h 5479609"/>
              <a:gd name="connsiteX7" fmla="*/ 103495 w 139591"/>
              <a:gd name="connsiteY7" fmla="*/ 0 h 5479609"/>
              <a:gd name="connsiteX8" fmla="*/ 52158 w 139591"/>
              <a:gd name="connsiteY8" fmla="*/ 1011 h 5479609"/>
              <a:gd name="connsiteX0" fmla="*/ 52158 w 139591"/>
              <a:gd name="connsiteY0" fmla="*/ 1011 h 5482058"/>
              <a:gd name="connsiteX1" fmla="*/ 36059 w 139591"/>
              <a:gd name="connsiteY1" fmla="*/ 1026261 h 5482058"/>
              <a:gd name="connsiteX2" fmla="*/ 0 w 139591"/>
              <a:gd name="connsiteY2" fmla="*/ 4440571 h 5482058"/>
              <a:gd name="connsiteX3" fmla="*/ 0 w 139591"/>
              <a:gd name="connsiteY3" fmla="*/ 5482058 h 5482058"/>
              <a:gd name="connsiteX4" fmla="*/ 139133 w 139591"/>
              <a:gd name="connsiteY4" fmla="*/ 5479609 h 5482058"/>
              <a:gd name="connsiteX5" fmla="*/ 139134 w 139591"/>
              <a:gd name="connsiteY5" fmla="*/ 4441652 h 5482058"/>
              <a:gd name="connsiteX6" fmla="*/ 102394 w 139591"/>
              <a:gd name="connsiteY6" fmla="*/ 1026260 h 5482058"/>
              <a:gd name="connsiteX7" fmla="*/ 103495 w 139591"/>
              <a:gd name="connsiteY7" fmla="*/ 0 h 5482058"/>
              <a:gd name="connsiteX8" fmla="*/ 52158 w 139591"/>
              <a:gd name="connsiteY8" fmla="*/ 1011 h 5482058"/>
              <a:gd name="connsiteX0" fmla="*/ 52158 w 141802"/>
              <a:gd name="connsiteY0" fmla="*/ 1011 h 5482058"/>
              <a:gd name="connsiteX1" fmla="*/ 36059 w 141802"/>
              <a:gd name="connsiteY1" fmla="*/ 1026261 h 5482058"/>
              <a:gd name="connsiteX2" fmla="*/ 0 w 141802"/>
              <a:gd name="connsiteY2" fmla="*/ 4440571 h 5482058"/>
              <a:gd name="connsiteX3" fmla="*/ 0 w 141802"/>
              <a:gd name="connsiteY3" fmla="*/ 5482058 h 5482058"/>
              <a:gd name="connsiteX4" fmla="*/ 141514 w 141802"/>
              <a:gd name="connsiteY4" fmla="*/ 5479609 h 5482058"/>
              <a:gd name="connsiteX5" fmla="*/ 139134 w 141802"/>
              <a:gd name="connsiteY5" fmla="*/ 4441652 h 5482058"/>
              <a:gd name="connsiteX6" fmla="*/ 102394 w 141802"/>
              <a:gd name="connsiteY6" fmla="*/ 1026260 h 5482058"/>
              <a:gd name="connsiteX7" fmla="*/ 103495 w 141802"/>
              <a:gd name="connsiteY7" fmla="*/ 0 h 5482058"/>
              <a:gd name="connsiteX8" fmla="*/ 52158 w 141802"/>
              <a:gd name="connsiteY8" fmla="*/ 1011 h 5482058"/>
              <a:gd name="connsiteX0" fmla="*/ 52158 w 141802"/>
              <a:gd name="connsiteY0" fmla="*/ 1011 h 5482058"/>
              <a:gd name="connsiteX1" fmla="*/ 36059 w 141802"/>
              <a:gd name="connsiteY1" fmla="*/ 1026261 h 5482058"/>
              <a:gd name="connsiteX2" fmla="*/ 0 w 141802"/>
              <a:gd name="connsiteY2" fmla="*/ 4440571 h 5482058"/>
              <a:gd name="connsiteX3" fmla="*/ 0 w 141802"/>
              <a:gd name="connsiteY3" fmla="*/ 5482058 h 5482058"/>
              <a:gd name="connsiteX4" fmla="*/ 141514 w 141802"/>
              <a:gd name="connsiteY4" fmla="*/ 5482057 h 5482058"/>
              <a:gd name="connsiteX5" fmla="*/ 139134 w 141802"/>
              <a:gd name="connsiteY5" fmla="*/ 4441652 h 5482058"/>
              <a:gd name="connsiteX6" fmla="*/ 102394 w 141802"/>
              <a:gd name="connsiteY6" fmla="*/ 1026260 h 5482058"/>
              <a:gd name="connsiteX7" fmla="*/ 103495 w 141802"/>
              <a:gd name="connsiteY7" fmla="*/ 0 h 5482058"/>
              <a:gd name="connsiteX8" fmla="*/ 52158 w 141802"/>
              <a:gd name="connsiteY8" fmla="*/ 1011 h 5482058"/>
              <a:gd name="connsiteX0" fmla="*/ 52158 w 141802"/>
              <a:gd name="connsiteY0" fmla="*/ 1011 h 5482058"/>
              <a:gd name="connsiteX1" fmla="*/ 36059 w 141802"/>
              <a:gd name="connsiteY1" fmla="*/ 1026261 h 5482058"/>
              <a:gd name="connsiteX2" fmla="*/ 0 w 141802"/>
              <a:gd name="connsiteY2" fmla="*/ 4440571 h 5482058"/>
              <a:gd name="connsiteX3" fmla="*/ 21431 w 141802"/>
              <a:gd name="connsiteY3" fmla="*/ 5482058 h 5482058"/>
              <a:gd name="connsiteX4" fmla="*/ 141514 w 141802"/>
              <a:gd name="connsiteY4" fmla="*/ 5482057 h 5482058"/>
              <a:gd name="connsiteX5" fmla="*/ 139134 w 141802"/>
              <a:gd name="connsiteY5" fmla="*/ 4441652 h 5482058"/>
              <a:gd name="connsiteX6" fmla="*/ 102394 w 141802"/>
              <a:gd name="connsiteY6" fmla="*/ 1026260 h 5482058"/>
              <a:gd name="connsiteX7" fmla="*/ 103495 w 141802"/>
              <a:gd name="connsiteY7" fmla="*/ 0 h 5482058"/>
              <a:gd name="connsiteX8" fmla="*/ 52158 w 141802"/>
              <a:gd name="connsiteY8" fmla="*/ 1011 h 5482058"/>
              <a:gd name="connsiteX0" fmla="*/ 33108 w 122752"/>
              <a:gd name="connsiteY0" fmla="*/ 1011 h 5482058"/>
              <a:gd name="connsiteX1" fmla="*/ 17009 w 122752"/>
              <a:gd name="connsiteY1" fmla="*/ 1026261 h 5482058"/>
              <a:gd name="connsiteX2" fmla="*/ 0 w 122752"/>
              <a:gd name="connsiteY2" fmla="*/ 4452812 h 5482058"/>
              <a:gd name="connsiteX3" fmla="*/ 2381 w 122752"/>
              <a:gd name="connsiteY3" fmla="*/ 5482058 h 5482058"/>
              <a:gd name="connsiteX4" fmla="*/ 122464 w 122752"/>
              <a:gd name="connsiteY4" fmla="*/ 5482057 h 5482058"/>
              <a:gd name="connsiteX5" fmla="*/ 120084 w 122752"/>
              <a:gd name="connsiteY5" fmla="*/ 4441652 h 5482058"/>
              <a:gd name="connsiteX6" fmla="*/ 83344 w 122752"/>
              <a:gd name="connsiteY6" fmla="*/ 1026260 h 5482058"/>
              <a:gd name="connsiteX7" fmla="*/ 84445 w 122752"/>
              <a:gd name="connsiteY7" fmla="*/ 0 h 5482058"/>
              <a:gd name="connsiteX8" fmla="*/ 33108 w 122752"/>
              <a:gd name="connsiteY8" fmla="*/ 1011 h 5482058"/>
              <a:gd name="connsiteX0" fmla="*/ 33108 w 122675"/>
              <a:gd name="connsiteY0" fmla="*/ 1011 h 5482058"/>
              <a:gd name="connsiteX1" fmla="*/ 17009 w 122675"/>
              <a:gd name="connsiteY1" fmla="*/ 1026261 h 5482058"/>
              <a:gd name="connsiteX2" fmla="*/ 0 w 122675"/>
              <a:gd name="connsiteY2" fmla="*/ 4452812 h 5482058"/>
              <a:gd name="connsiteX3" fmla="*/ 2381 w 122675"/>
              <a:gd name="connsiteY3" fmla="*/ 5482058 h 5482058"/>
              <a:gd name="connsiteX4" fmla="*/ 122464 w 122675"/>
              <a:gd name="connsiteY4" fmla="*/ 5482057 h 5482058"/>
              <a:gd name="connsiteX5" fmla="*/ 117703 w 122675"/>
              <a:gd name="connsiteY5" fmla="*/ 4453893 h 5482058"/>
              <a:gd name="connsiteX6" fmla="*/ 83344 w 122675"/>
              <a:gd name="connsiteY6" fmla="*/ 1026260 h 5482058"/>
              <a:gd name="connsiteX7" fmla="*/ 84445 w 122675"/>
              <a:gd name="connsiteY7" fmla="*/ 0 h 5482058"/>
              <a:gd name="connsiteX8" fmla="*/ 33108 w 122675"/>
              <a:gd name="connsiteY8" fmla="*/ 1011 h 5482058"/>
              <a:gd name="connsiteX0" fmla="*/ 33108 w 117703"/>
              <a:gd name="connsiteY0" fmla="*/ 1011 h 5482058"/>
              <a:gd name="connsiteX1" fmla="*/ 17009 w 117703"/>
              <a:gd name="connsiteY1" fmla="*/ 1026261 h 5482058"/>
              <a:gd name="connsiteX2" fmla="*/ 0 w 117703"/>
              <a:gd name="connsiteY2" fmla="*/ 4452812 h 5482058"/>
              <a:gd name="connsiteX3" fmla="*/ 2381 w 117703"/>
              <a:gd name="connsiteY3" fmla="*/ 5482058 h 5482058"/>
              <a:gd name="connsiteX4" fmla="*/ 115321 w 117703"/>
              <a:gd name="connsiteY4" fmla="*/ 5482057 h 5482058"/>
              <a:gd name="connsiteX5" fmla="*/ 117703 w 117703"/>
              <a:gd name="connsiteY5" fmla="*/ 4453893 h 5482058"/>
              <a:gd name="connsiteX6" fmla="*/ 83344 w 117703"/>
              <a:gd name="connsiteY6" fmla="*/ 1026260 h 5482058"/>
              <a:gd name="connsiteX7" fmla="*/ 84445 w 117703"/>
              <a:gd name="connsiteY7" fmla="*/ 0 h 5482058"/>
              <a:gd name="connsiteX8" fmla="*/ 33108 w 117703"/>
              <a:gd name="connsiteY8" fmla="*/ 1011 h 5482058"/>
              <a:gd name="connsiteX0" fmla="*/ 33108 w 115532"/>
              <a:gd name="connsiteY0" fmla="*/ 1011 h 5482058"/>
              <a:gd name="connsiteX1" fmla="*/ 17009 w 115532"/>
              <a:gd name="connsiteY1" fmla="*/ 1026261 h 5482058"/>
              <a:gd name="connsiteX2" fmla="*/ 0 w 115532"/>
              <a:gd name="connsiteY2" fmla="*/ 4452812 h 5482058"/>
              <a:gd name="connsiteX3" fmla="*/ 2381 w 115532"/>
              <a:gd name="connsiteY3" fmla="*/ 5482058 h 5482058"/>
              <a:gd name="connsiteX4" fmla="*/ 115321 w 115532"/>
              <a:gd name="connsiteY4" fmla="*/ 5482057 h 5482058"/>
              <a:gd name="connsiteX5" fmla="*/ 110559 w 115532"/>
              <a:gd name="connsiteY5" fmla="*/ 4456341 h 5482058"/>
              <a:gd name="connsiteX6" fmla="*/ 83344 w 115532"/>
              <a:gd name="connsiteY6" fmla="*/ 1026260 h 5482058"/>
              <a:gd name="connsiteX7" fmla="*/ 84445 w 115532"/>
              <a:gd name="connsiteY7" fmla="*/ 0 h 5482058"/>
              <a:gd name="connsiteX8" fmla="*/ 33108 w 115532"/>
              <a:gd name="connsiteY8" fmla="*/ 1011 h 5482058"/>
              <a:gd name="connsiteX0" fmla="*/ 33108 w 127228"/>
              <a:gd name="connsiteY0" fmla="*/ 1011 h 5482058"/>
              <a:gd name="connsiteX1" fmla="*/ 17009 w 127228"/>
              <a:gd name="connsiteY1" fmla="*/ 1026261 h 5482058"/>
              <a:gd name="connsiteX2" fmla="*/ 0 w 127228"/>
              <a:gd name="connsiteY2" fmla="*/ 4452812 h 5482058"/>
              <a:gd name="connsiteX3" fmla="*/ 2381 w 127228"/>
              <a:gd name="connsiteY3" fmla="*/ 5482058 h 5482058"/>
              <a:gd name="connsiteX4" fmla="*/ 115321 w 127228"/>
              <a:gd name="connsiteY4" fmla="*/ 5482057 h 5482058"/>
              <a:gd name="connsiteX5" fmla="*/ 127228 w 127228"/>
              <a:gd name="connsiteY5" fmla="*/ 4453893 h 5482058"/>
              <a:gd name="connsiteX6" fmla="*/ 83344 w 127228"/>
              <a:gd name="connsiteY6" fmla="*/ 1026260 h 5482058"/>
              <a:gd name="connsiteX7" fmla="*/ 84445 w 127228"/>
              <a:gd name="connsiteY7" fmla="*/ 0 h 5482058"/>
              <a:gd name="connsiteX8" fmla="*/ 33108 w 127228"/>
              <a:gd name="connsiteY8" fmla="*/ 1011 h 5482058"/>
              <a:gd name="connsiteX0" fmla="*/ 33108 w 115779"/>
              <a:gd name="connsiteY0" fmla="*/ 1011 h 5482058"/>
              <a:gd name="connsiteX1" fmla="*/ 17009 w 115779"/>
              <a:gd name="connsiteY1" fmla="*/ 1026261 h 5482058"/>
              <a:gd name="connsiteX2" fmla="*/ 0 w 115779"/>
              <a:gd name="connsiteY2" fmla="*/ 4452812 h 5482058"/>
              <a:gd name="connsiteX3" fmla="*/ 2381 w 115779"/>
              <a:gd name="connsiteY3" fmla="*/ 5482058 h 5482058"/>
              <a:gd name="connsiteX4" fmla="*/ 115321 w 115779"/>
              <a:gd name="connsiteY4" fmla="*/ 5482057 h 5482058"/>
              <a:gd name="connsiteX5" fmla="*/ 115322 w 115779"/>
              <a:gd name="connsiteY5" fmla="*/ 4453893 h 5482058"/>
              <a:gd name="connsiteX6" fmla="*/ 83344 w 115779"/>
              <a:gd name="connsiteY6" fmla="*/ 1026260 h 5482058"/>
              <a:gd name="connsiteX7" fmla="*/ 84445 w 115779"/>
              <a:gd name="connsiteY7" fmla="*/ 0 h 5482058"/>
              <a:gd name="connsiteX8" fmla="*/ 33108 w 115779"/>
              <a:gd name="connsiteY8" fmla="*/ 1011 h 5482058"/>
              <a:gd name="connsiteX0" fmla="*/ 45014 w 127685"/>
              <a:gd name="connsiteY0" fmla="*/ 1011 h 5482058"/>
              <a:gd name="connsiteX1" fmla="*/ 28915 w 127685"/>
              <a:gd name="connsiteY1" fmla="*/ 1026261 h 5482058"/>
              <a:gd name="connsiteX2" fmla="*/ 0 w 127685"/>
              <a:gd name="connsiteY2" fmla="*/ 4452812 h 5482058"/>
              <a:gd name="connsiteX3" fmla="*/ 14287 w 127685"/>
              <a:gd name="connsiteY3" fmla="*/ 5482058 h 5482058"/>
              <a:gd name="connsiteX4" fmla="*/ 127227 w 127685"/>
              <a:gd name="connsiteY4" fmla="*/ 5482057 h 5482058"/>
              <a:gd name="connsiteX5" fmla="*/ 127228 w 127685"/>
              <a:gd name="connsiteY5" fmla="*/ 4453893 h 5482058"/>
              <a:gd name="connsiteX6" fmla="*/ 95250 w 127685"/>
              <a:gd name="connsiteY6" fmla="*/ 1026260 h 5482058"/>
              <a:gd name="connsiteX7" fmla="*/ 96351 w 127685"/>
              <a:gd name="connsiteY7" fmla="*/ 0 h 5482058"/>
              <a:gd name="connsiteX8" fmla="*/ 45014 w 127685"/>
              <a:gd name="connsiteY8" fmla="*/ 1011 h 5482058"/>
              <a:gd name="connsiteX0" fmla="*/ 30957 w 113628"/>
              <a:gd name="connsiteY0" fmla="*/ 1011 h 5482058"/>
              <a:gd name="connsiteX1" fmla="*/ 14858 w 113628"/>
              <a:gd name="connsiteY1" fmla="*/ 1026261 h 5482058"/>
              <a:gd name="connsiteX2" fmla="*/ 231 w 113628"/>
              <a:gd name="connsiteY2" fmla="*/ 4452812 h 5482058"/>
              <a:gd name="connsiteX3" fmla="*/ 230 w 113628"/>
              <a:gd name="connsiteY3" fmla="*/ 5482058 h 5482058"/>
              <a:gd name="connsiteX4" fmla="*/ 113170 w 113628"/>
              <a:gd name="connsiteY4" fmla="*/ 5482057 h 5482058"/>
              <a:gd name="connsiteX5" fmla="*/ 113171 w 113628"/>
              <a:gd name="connsiteY5" fmla="*/ 4453893 h 5482058"/>
              <a:gd name="connsiteX6" fmla="*/ 81193 w 113628"/>
              <a:gd name="connsiteY6" fmla="*/ 1026260 h 5482058"/>
              <a:gd name="connsiteX7" fmla="*/ 82294 w 113628"/>
              <a:gd name="connsiteY7" fmla="*/ 0 h 5482058"/>
              <a:gd name="connsiteX8" fmla="*/ 30957 w 113628"/>
              <a:gd name="connsiteY8" fmla="*/ 1011 h 5482058"/>
              <a:gd name="connsiteX0" fmla="*/ 30957 w 113628"/>
              <a:gd name="connsiteY0" fmla="*/ 1011 h 5482058"/>
              <a:gd name="connsiteX1" fmla="*/ 31527 w 113628"/>
              <a:gd name="connsiteY1" fmla="*/ 1031157 h 5482058"/>
              <a:gd name="connsiteX2" fmla="*/ 231 w 113628"/>
              <a:gd name="connsiteY2" fmla="*/ 4452812 h 5482058"/>
              <a:gd name="connsiteX3" fmla="*/ 230 w 113628"/>
              <a:gd name="connsiteY3" fmla="*/ 5482058 h 5482058"/>
              <a:gd name="connsiteX4" fmla="*/ 113170 w 113628"/>
              <a:gd name="connsiteY4" fmla="*/ 5482057 h 5482058"/>
              <a:gd name="connsiteX5" fmla="*/ 113171 w 113628"/>
              <a:gd name="connsiteY5" fmla="*/ 4453893 h 5482058"/>
              <a:gd name="connsiteX6" fmla="*/ 81193 w 113628"/>
              <a:gd name="connsiteY6" fmla="*/ 1026260 h 5482058"/>
              <a:gd name="connsiteX7" fmla="*/ 82294 w 113628"/>
              <a:gd name="connsiteY7" fmla="*/ 0 h 5482058"/>
              <a:gd name="connsiteX8" fmla="*/ 30957 w 113628"/>
              <a:gd name="connsiteY8" fmla="*/ 1011 h 548205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3628" h="5482058">
                <a:moveTo>
                  <a:pt x="30957" y="1011"/>
                </a:moveTo>
                <a:lnTo>
                  <a:pt x="31527" y="1031157"/>
                </a:lnTo>
                <a:cubicBezTo>
                  <a:pt x="25857" y="2173341"/>
                  <a:pt x="5901" y="3310628"/>
                  <a:pt x="231" y="4452812"/>
                </a:cubicBezTo>
                <a:cubicBezTo>
                  <a:pt x="1025" y="4795894"/>
                  <a:pt x="-564" y="5138976"/>
                  <a:pt x="230" y="5482058"/>
                </a:cubicBezTo>
                <a:lnTo>
                  <a:pt x="113170" y="5482057"/>
                </a:lnTo>
                <a:cubicBezTo>
                  <a:pt x="114758" y="5136071"/>
                  <a:pt x="111583" y="4799879"/>
                  <a:pt x="113171" y="4453893"/>
                </a:cubicBezTo>
                <a:lnTo>
                  <a:pt x="81193" y="1026260"/>
                </a:lnTo>
                <a:cubicBezTo>
                  <a:pt x="81432" y="650940"/>
                  <a:pt x="82055" y="375320"/>
                  <a:pt x="82294" y="0"/>
                </a:cubicBezTo>
                <a:lnTo>
                  <a:pt x="30957" y="1011"/>
                </a:lnTo>
                <a:close/>
              </a:path>
            </a:pathLst>
          </a:cu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48388238-CEF0-2E0F-080F-69191712FFE7}"/>
              </a:ext>
            </a:extLst>
          </xdr:cNvPr>
          <xdr:cNvSpPr/>
        </xdr:nvSpPr>
        <xdr:spPr>
          <a:xfrm>
            <a:off x="11232876" y="1191366"/>
            <a:ext cx="41607" cy="7953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52A2E830-AA15-7E13-AB1F-B38661DCF139}"/>
              </a:ext>
            </a:extLst>
          </xdr:cNvPr>
          <xdr:cNvSpPr/>
        </xdr:nvSpPr>
        <xdr:spPr>
          <a:xfrm>
            <a:off x="11062243" y="6677175"/>
            <a:ext cx="379798" cy="768881"/>
          </a:xfrm>
          <a:prstGeom prst="rect">
            <a:avLst/>
          </a:prstGeom>
          <a:noFill/>
          <a:ln w="12700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EFD15C62-FEB3-C88D-0B05-B5D59F5B7F39}"/>
              </a:ext>
            </a:extLst>
          </xdr:cNvPr>
          <xdr:cNvCxnSpPr/>
        </xdr:nvCxnSpPr>
        <xdr:spPr>
          <a:xfrm flipV="1">
            <a:off x="11241134" y="6315633"/>
            <a:ext cx="434841" cy="32297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B50B3AB-DABC-5B11-3E05-3B7B77270DC8}"/>
              </a:ext>
            </a:extLst>
          </xdr:cNvPr>
          <xdr:cNvCxnSpPr/>
        </xdr:nvCxnSpPr>
        <xdr:spPr>
          <a:xfrm flipV="1">
            <a:off x="11370490" y="6313219"/>
            <a:ext cx="434841" cy="32297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641206FE-688B-E231-647F-D7A88400E854}"/>
              </a:ext>
            </a:extLst>
          </xdr:cNvPr>
          <xdr:cNvCxnSpPr/>
        </xdr:nvCxnSpPr>
        <xdr:spPr>
          <a:xfrm>
            <a:off x="11532862" y="6313222"/>
            <a:ext cx="143112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5DBA2159-A4BD-239A-5B2F-AEFDA7946038}"/>
              </a:ext>
            </a:extLst>
          </xdr:cNvPr>
          <xdr:cNvCxnSpPr/>
        </xdr:nvCxnSpPr>
        <xdr:spPr>
          <a:xfrm>
            <a:off x="11802578" y="6313218"/>
            <a:ext cx="858671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7BA0D76E-8BF4-F8B4-11B0-56E0A342D7EA}"/>
              </a:ext>
            </a:extLst>
          </xdr:cNvPr>
          <xdr:cNvCxnSpPr/>
        </xdr:nvCxnSpPr>
        <xdr:spPr>
          <a:xfrm>
            <a:off x="11670471" y="6313229"/>
            <a:ext cx="140359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B57E6895-98D3-5B44-016A-872CDD146AC0}"/>
              </a:ext>
            </a:extLst>
          </xdr:cNvPr>
          <xdr:cNvCxnSpPr/>
        </xdr:nvCxnSpPr>
        <xdr:spPr>
          <a:xfrm>
            <a:off x="9914592" y="6168605"/>
            <a:ext cx="1103617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2AB243CA-2CFB-13EB-91DE-2A281E394572}"/>
              </a:ext>
            </a:extLst>
          </xdr:cNvPr>
          <xdr:cNvCxnSpPr/>
        </xdr:nvCxnSpPr>
        <xdr:spPr>
          <a:xfrm>
            <a:off x="9292604" y="6677174"/>
            <a:ext cx="1725603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49678F77-023A-0466-A678-42191EA6294B}"/>
              </a:ext>
            </a:extLst>
          </xdr:cNvPr>
          <xdr:cNvCxnSpPr/>
        </xdr:nvCxnSpPr>
        <xdr:spPr>
          <a:xfrm>
            <a:off x="9914593" y="6171017"/>
            <a:ext cx="0" cy="506158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C62C2958-62A9-8ECF-1AF4-41181AFF783A}"/>
              </a:ext>
            </a:extLst>
          </xdr:cNvPr>
          <xdr:cNvSpPr txBox="1">
            <a:spLocks/>
          </xdr:cNvSpPr>
        </xdr:nvSpPr>
        <xdr:spPr>
          <a:xfrm>
            <a:off x="12003478" y="6069780"/>
            <a:ext cx="780206" cy="3152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d4x4.0</a:t>
            </a:r>
            <a:endParaRPr kumimoji="1" lang="ja-JP" altLang="en-US" sz="14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5116CF38-4A1A-8010-4966-A16534FD42DB}"/>
              </a:ext>
            </a:extLst>
          </xdr:cNvPr>
          <xdr:cNvSpPr txBox="1">
            <a:spLocks/>
          </xdr:cNvSpPr>
        </xdr:nvSpPr>
        <xdr:spPr>
          <a:xfrm rot="16200000">
            <a:off x="9569442" y="6211321"/>
            <a:ext cx="463206" cy="3600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750</a:t>
            </a:r>
            <a:endParaRPr kumimoji="1" lang="ja-JP" altLang="en-US" sz="1400"/>
          </a:p>
        </xdr:txBody>
      </xdr: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BFCA16FC-5B8E-DD9D-6EA5-94DFE4A599EA}"/>
              </a:ext>
            </a:extLst>
          </xdr:cNvPr>
          <xdr:cNvCxnSpPr/>
        </xdr:nvCxnSpPr>
        <xdr:spPr>
          <a:xfrm flipV="1">
            <a:off x="11237464" y="5297951"/>
            <a:ext cx="434841" cy="32297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BF51B8EC-DF28-58AA-6656-FFFB4B755C24}"/>
              </a:ext>
            </a:extLst>
          </xdr:cNvPr>
          <xdr:cNvCxnSpPr/>
        </xdr:nvCxnSpPr>
        <xdr:spPr>
          <a:xfrm flipV="1">
            <a:off x="11366820" y="5297947"/>
            <a:ext cx="434841" cy="32297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矢印コネクタ 17">
            <a:extLst>
              <a:ext uri="{FF2B5EF4-FFF2-40B4-BE49-F238E27FC236}">
                <a16:creationId xmlns:a16="http://schemas.microsoft.com/office/drawing/2014/main" id="{DFAF291C-D7E0-0700-0E39-CD9C57C443BB}"/>
              </a:ext>
            </a:extLst>
          </xdr:cNvPr>
          <xdr:cNvCxnSpPr/>
        </xdr:nvCxnSpPr>
        <xdr:spPr>
          <a:xfrm>
            <a:off x="11529192" y="5295540"/>
            <a:ext cx="143112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矢印コネクタ 18">
            <a:extLst>
              <a:ext uri="{FF2B5EF4-FFF2-40B4-BE49-F238E27FC236}">
                <a16:creationId xmlns:a16="http://schemas.microsoft.com/office/drawing/2014/main" id="{CE86F288-B082-C0E7-DC7D-840C60878FF7}"/>
              </a:ext>
            </a:extLst>
          </xdr:cNvPr>
          <xdr:cNvCxnSpPr/>
        </xdr:nvCxnSpPr>
        <xdr:spPr>
          <a:xfrm>
            <a:off x="11798908" y="5295536"/>
            <a:ext cx="858671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9586D4B1-1DB3-9BD7-1851-38A57BFCA9D2}"/>
              </a:ext>
            </a:extLst>
          </xdr:cNvPr>
          <xdr:cNvCxnSpPr/>
        </xdr:nvCxnSpPr>
        <xdr:spPr>
          <a:xfrm>
            <a:off x="11666801" y="5295547"/>
            <a:ext cx="140359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77D8E24D-86E4-7AA6-DA04-2A1D4509B7CC}"/>
              </a:ext>
            </a:extLst>
          </xdr:cNvPr>
          <xdr:cNvSpPr txBox="1">
            <a:spLocks/>
          </xdr:cNvSpPr>
        </xdr:nvSpPr>
        <xdr:spPr>
          <a:xfrm>
            <a:off x="11931011" y="5054508"/>
            <a:ext cx="777759" cy="3152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d3x4.0</a:t>
            </a:r>
            <a:endParaRPr kumimoji="1" lang="ja-JP" altLang="en-US" sz="1400"/>
          </a:p>
        </xdr:txBody>
      </xdr: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E29EA5CE-E05D-64B1-F8FF-28E895840046}"/>
              </a:ext>
            </a:extLst>
          </xdr:cNvPr>
          <xdr:cNvCxnSpPr/>
        </xdr:nvCxnSpPr>
        <xdr:spPr>
          <a:xfrm flipV="1">
            <a:off x="11263339" y="1930964"/>
            <a:ext cx="434841" cy="32297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013C90A7-CDB9-B4AB-A5F3-E6355F3B9526}"/>
              </a:ext>
            </a:extLst>
          </xdr:cNvPr>
          <xdr:cNvCxnSpPr/>
        </xdr:nvCxnSpPr>
        <xdr:spPr>
          <a:xfrm flipV="1">
            <a:off x="11319300" y="1930960"/>
            <a:ext cx="433793" cy="32297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8132783E-A692-FD06-9429-A95BD365DD77}"/>
              </a:ext>
            </a:extLst>
          </xdr:cNvPr>
          <xdr:cNvCxnSpPr/>
        </xdr:nvCxnSpPr>
        <xdr:spPr>
          <a:xfrm>
            <a:off x="11552316" y="1926143"/>
            <a:ext cx="143112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B609B993-3378-B478-553F-393E612F7A9A}"/>
              </a:ext>
            </a:extLst>
          </xdr:cNvPr>
          <xdr:cNvCxnSpPr/>
        </xdr:nvCxnSpPr>
        <xdr:spPr>
          <a:xfrm>
            <a:off x="11771310" y="1928549"/>
            <a:ext cx="859719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EA3B2381-784F-66E8-269C-392BAC4AA405}"/>
              </a:ext>
            </a:extLst>
          </xdr:cNvPr>
          <xdr:cNvCxnSpPr/>
        </xdr:nvCxnSpPr>
        <xdr:spPr>
          <a:xfrm>
            <a:off x="11687173" y="1928560"/>
            <a:ext cx="140359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D6F8A10B-C91B-D1A7-A06E-14E68EDC3C39}"/>
              </a:ext>
            </a:extLst>
          </xdr:cNvPr>
          <xdr:cNvSpPr txBox="1">
            <a:spLocks/>
          </xdr:cNvSpPr>
        </xdr:nvSpPr>
        <xdr:spPr>
          <a:xfrm>
            <a:off x="11894620" y="1682700"/>
            <a:ext cx="781254" cy="310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d2x4.0</a:t>
            </a:r>
            <a:endParaRPr kumimoji="1" lang="ja-JP" altLang="en-US" sz="1400"/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B2A2654C-30F7-3B1E-091A-3638A5E419F5}"/>
              </a:ext>
            </a:extLst>
          </xdr:cNvPr>
          <xdr:cNvCxnSpPr/>
        </xdr:nvCxnSpPr>
        <xdr:spPr>
          <a:xfrm flipV="1">
            <a:off x="11285814" y="912056"/>
            <a:ext cx="434841" cy="325074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5864FA95-8F58-1005-1D4F-75912EA54B02}"/>
              </a:ext>
            </a:extLst>
          </xdr:cNvPr>
          <xdr:cNvCxnSpPr/>
        </xdr:nvCxnSpPr>
        <xdr:spPr>
          <a:xfrm flipV="1">
            <a:off x="11341775" y="912052"/>
            <a:ext cx="433793" cy="325074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DC889405-37BF-7AC3-1F1C-6B977F7053E1}"/>
              </a:ext>
            </a:extLst>
          </xdr:cNvPr>
          <xdr:cNvCxnSpPr/>
        </xdr:nvCxnSpPr>
        <xdr:spPr>
          <a:xfrm>
            <a:off x="11577543" y="907235"/>
            <a:ext cx="143112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直線矢印コネクタ 30">
            <a:extLst>
              <a:ext uri="{FF2B5EF4-FFF2-40B4-BE49-F238E27FC236}">
                <a16:creationId xmlns:a16="http://schemas.microsoft.com/office/drawing/2014/main" id="{1B244A38-BE17-1C62-4321-0248F0212C7B}"/>
              </a:ext>
            </a:extLst>
          </xdr:cNvPr>
          <xdr:cNvCxnSpPr/>
        </xdr:nvCxnSpPr>
        <xdr:spPr>
          <a:xfrm>
            <a:off x="11781989" y="909641"/>
            <a:ext cx="859719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0A90DD16-4A25-8C05-9ED9-9712FA9D9693}"/>
              </a:ext>
            </a:extLst>
          </xdr:cNvPr>
          <xdr:cNvCxnSpPr/>
        </xdr:nvCxnSpPr>
        <xdr:spPr>
          <a:xfrm>
            <a:off x="11709648" y="909652"/>
            <a:ext cx="101184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F450361F-EAD9-17A1-7555-8CD0144ADE84}"/>
              </a:ext>
            </a:extLst>
          </xdr:cNvPr>
          <xdr:cNvSpPr txBox="1">
            <a:spLocks/>
          </xdr:cNvSpPr>
        </xdr:nvSpPr>
        <xdr:spPr>
          <a:xfrm>
            <a:off x="11897832" y="668612"/>
            <a:ext cx="778634" cy="3152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d1x4.0</a:t>
            </a:r>
            <a:endParaRPr kumimoji="1" lang="ja-JP" altLang="en-US" sz="1400"/>
          </a:p>
        </xdr:txBody>
      </xdr: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id="{636D8702-8F3A-DE6E-929D-5323F229AC78}"/>
              </a:ext>
            </a:extLst>
          </xdr:cNvPr>
          <xdr:cNvCxnSpPr/>
        </xdr:nvCxnSpPr>
        <xdr:spPr>
          <a:xfrm>
            <a:off x="9607193" y="5659355"/>
            <a:ext cx="0" cy="1019053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矢印コネクタ 34">
            <a:extLst>
              <a:ext uri="{FF2B5EF4-FFF2-40B4-BE49-F238E27FC236}">
                <a16:creationId xmlns:a16="http://schemas.microsoft.com/office/drawing/2014/main" id="{A3AE3CA7-76ED-C016-6AF6-0921E3579BF1}"/>
              </a:ext>
            </a:extLst>
          </xdr:cNvPr>
          <xdr:cNvCxnSpPr/>
        </xdr:nvCxnSpPr>
        <xdr:spPr>
          <a:xfrm>
            <a:off x="9301212" y="1273872"/>
            <a:ext cx="0" cy="5403055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矢印コネクタ 35">
            <a:extLst>
              <a:ext uri="{FF2B5EF4-FFF2-40B4-BE49-F238E27FC236}">
                <a16:creationId xmlns:a16="http://schemas.microsoft.com/office/drawing/2014/main" id="{46B10F58-56CC-C168-EEB3-230F50B67030}"/>
              </a:ext>
            </a:extLst>
          </xdr:cNvPr>
          <xdr:cNvCxnSpPr/>
        </xdr:nvCxnSpPr>
        <xdr:spPr>
          <a:xfrm>
            <a:off x="9607898" y="2290724"/>
            <a:ext cx="0" cy="3369174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矢印コネクタ 36">
            <a:extLst>
              <a:ext uri="{FF2B5EF4-FFF2-40B4-BE49-F238E27FC236}">
                <a16:creationId xmlns:a16="http://schemas.microsoft.com/office/drawing/2014/main" id="{DBB6C734-F8F3-9675-3E18-4E28CE6438E4}"/>
              </a:ext>
            </a:extLst>
          </xdr:cNvPr>
          <xdr:cNvCxnSpPr/>
        </xdr:nvCxnSpPr>
        <xdr:spPr>
          <a:xfrm>
            <a:off x="9607899" y="1274207"/>
            <a:ext cx="0" cy="1019053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CDEB33EA-4ECD-9BCA-B3E6-1AA249AB766D}"/>
              </a:ext>
            </a:extLst>
          </xdr:cNvPr>
          <xdr:cNvCxnSpPr/>
        </xdr:nvCxnSpPr>
        <xdr:spPr>
          <a:xfrm>
            <a:off x="9610017" y="5662441"/>
            <a:ext cx="1539684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DE336E50-714E-9BEC-65DA-1D3CF4C7B255}"/>
              </a:ext>
            </a:extLst>
          </xdr:cNvPr>
          <xdr:cNvCxnSpPr/>
        </xdr:nvCxnSpPr>
        <xdr:spPr>
          <a:xfrm>
            <a:off x="9605168" y="2290822"/>
            <a:ext cx="1581755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565ED133-1947-5ABB-9AC5-93BD4DA88541}"/>
              </a:ext>
            </a:extLst>
          </xdr:cNvPr>
          <xdr:cNvCxnSpPr/>
        </xdr:nvCxnSpPr>
        <xdr:spPr>
          <a:xfrm>
            <a:off x="9296183" y="1279385"/>
            <a:ext cx="1884653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9E3D5573-D09E-C117-62C7-DE6C67221B94}"/>
              </a:ext>
            </a:extLst>
          </xdr:cNvPr>
          <xdr:cNvSpPr txBox="1">
            <a:spLocks/>
          </xdr:cNvSpPr>
        </xdr:nvSpPr>
        <xdr:spPr>
          <a:xfrm rot="16200000">
            <a:off x="9318028" y="5987024"/>
            <a:ext cx="371563" cy="3586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h3</a:t>
            </a:r>
            <a:endParaRPr kumimoji="1" lang="ja-JP" altLang="en-US" sz="1400"/>
          </a:p>
        </xdr:txBody>
      </xdr: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9C7F05E1-E2BC-73B8-A729-2DD19499F5B7}"/>
              </a:ext>
            </a:extLst>
          </xdr:cNvPr>
          <xdr:cNvSpPr txBox="1">
            <a:spLocks/>
          </xdr:cNvSpPr>
        </xdr:nvSpPr>
        <xdr:spPr>
          <a:xfrm rot="16200000">
            <a:off x="9307065" y="3782329"/>
            <a:ext cx="374484" cy="3564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h2</a:t>
            </a:r>
            <a:endParaRPr kumimoji="1" lang="ja-JP" altLang="en-US" sz="1400"/>
          </a:p>
        </xdr:txBody>
      </xdr:sp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EFE5DF5B-8628-3964-6FC6-0B3F6C33A2B0}"/>
              </a:ext>
            </a:extLst>
          </xdr:cNvPr>
          <xdr:cNvSpPr txBox="1">
            <a:spLocks/>
          </xdr:cNvSpPr>
        </xdr:nvSpPr>
        <xdr:spPr>
          <a:xfrm rot="16200000">
            <a:off x="8799129" y="3537290"/>
            <a:ext cx="802561" cy="3600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/>
              <a:t>路面高</a:t>
            </a:r>
            <a:endParaRPr kumimoji="1" lang="en-US" altLang="ja-JP" sz="14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495BFC09-6BA6-7E7D-68C3-E5229DEB2711}"/>
              </a:ext>
            </a:extLst>
          </xdr:cNvPr>
          <xdr:cNvSpPr txBox="1">
            <a:spLocks/>
          </xdr:cNvSpPr>
        </xdr:nvSpPr>
        <xdr:spPr>
          <a:xfrm rot="16200000">
            <a:off x="9316116" y="1577948"/>
            <a:ext cx="374484" cy="3564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h1</a:t>
            </a:r>
            <a:endParaRPr kumimoji="1" lang="ja-JP" altLang="en-US" sz="1400"/>
          </a:p>
        </xdr:txBody>
      </xdr:sp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0D2C9E3A-D849-B1A4-56DC-5C8DD650B1D9}"/>
              </a:ext>
            </a:extLst>
          </xdr:cNvPr>
          <xdr:cNvSpPr txBox="1">
            <a:spLocks/>
          </xdr:cNvSpPr>
        </xdr:nvSpPr>
        <xdr:spPr>
          <a:xfrm>
            <a:off x="9598415" y="5654631"/>
            <a:ext cx="1353353" cy="3309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制御装置取付用</a:t>
            </a:r>
            <a:endParaRPr kumimoji="1" lang="en-US" altLang="ja-JP" sz="1100"/>
          </a:p>
        </xdr:txBody>
      </xdr:sp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4F1FCE75-D43E-557E-4061-06DA4F33E454}"/>
              </a:ext>
            </a:extLst>
          </xdr:cNvPr>
          <xdr:cNvSpPr txBox="1">
            <a:spLocks/>
          </xdr:cNvSpPr>
        </xdr:nvSpPr>
        <xdr:spPr>
          <a:xfrm>
            <a:off x="9597736" y="5832261"/>
            <a:ext cx="701206" cy="329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開口部</a:t>
            </a:r>
          </a:p>
        </xdr:txBody>
      </xdr: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C9FBE841-08BD-DF98-DE47-A6DD2D5513B8}"/>
              </a:ext>
            </a:extLst>
          </xdr:cNvPr>
          <xdr:cNvCxnSpPr/>
        </xdr:nvCxnSpPr>
        <xdr:spPr>
          <a:xfrm>
            <a:off x="9686163" y="5904926"/>
            <a:ext cx="1142397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C82A43B6-F181-69B8-7DA0-AC6EED9D1E16}"/>
              </a:ext>
            </a:extLst>
          </xdr:cNvPr>
          <xdr:cNvCxnSpPr/>
        </xdr:nvCxnSpPr>
        <xdr:spPr>
          <a:xfrm flipH="1" flipV="1">
            <a:off x="10825223" y="5904653"/>
            <a:ext cx="345522" cy="260613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E7FDF5B4-9899-6670-4952-767EEDC1D666}"/>
              </a:ext>
            </a:extLst>
          </xdr:cNvPr>
          <xdr:cNvSpPr/>
        </xdr:nvSpPr>
        <xdr:spPr>
          <a:xfrm>
            <a:off x="11168446" y="5937405"/>
            <a:ext cx="62100" cy="459808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0" name="直角三角形 49">
            <a:extLst>
              <a:ext uri="{FF2B5EF4-FFF2-40B4-BE49-F238E27FC236}">
                <a16:creationId xmlns:a16="http://schemas.microsoft.com/office/drawing/2014/main" id="{40EFD256-EEFC-FC3E-E201-9CB294D73D98}"/>
              </a:ext>
            </a:extLst>
          </xdr:cNvPr>
          <xdr:cNvSpPr/>
        </xdr:nvSpPr>
        <xdr:spPr>
          <a:xfrm>
            <a:off x="11318191" y="6532558"/>
            <a:ext cx="74313" cy="144619"/>
          </a:xfrm>
          <a:prstGeom prst="rtTriangl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1" name="直角三角形 50">
            <a:extLst>
              <a:ext uri="{FF2B5EF4-FFF2-40B4-BE49-F238E27FC236}">
                <a16:creationId xmlns:a16="http://schemas.microsoft.com/office/drawing/2014/main" id="{ACBFF6BD-04C9-204E-0A14-BF065BF28000}"/>
              </a:ext>
            </a:extLst>
          </xdr:cNvPr>
          <xdr:cNvSpPr/>
        </xdr:nvSpPr>
        <xdr:spPr>
          <a:xfrm flipH="1">
            <a:off x="11114535" y="6530152"/>
            <a:ext cx="74299" cy="144619"/>
          </a:xfrm>
          <a:prstGeom prst="rtTriangl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矢印: 折線 51">
            <a:extLst>
              <a:ext uri="{FF2B5EF4-FFF2-40B4-BE49-F238E27FC236}">
                <a16:creationId xmlns:a16="http://schemas.microsoft.com/office/drawing/2014/main" id="{0A2AAB56-BCA0-8AF9-21E2-9CF608FFC9E9}"/>
              </a:ext>
            </a:extLst>
          </xdr:cNvPr>
          <xdr:cNvSpPr/>
        </xdr:nvSpPr>
        <xdr:spPr>
          <a:xfrm rot="16200000">
            <a:off x="11122397" y="6935789"/>
            <a:ext cx="110874" cy="66060"/>
          </a:xfrm>
          <a:prstGeom prst="bentArrow">
            <a:avLst>
              <a:gd name="adj1" fmla="val 25000"/>
              <a:gd name="adj2" fmla="val 20098"/>
              <a:gd name="adj3" fmla="val 0"/>
              <a:gd name="adj4" fmla="val 77750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53" name="矢印: 折線 52">
            <a:extLst>
              <a:ext uri="{FF2B5EF4-FFF2-40B4-BE49-F238E27FC236}">
                <a16:creationId xmlns:a16="http://schemas.microsoft.com/office/drawing/2014/main" id="{FD38760E-22E7-C428-9F2C-E3432133710E}"/>
              </a:ext>
            </a:extLst>
          </xdr:cNvPr>
          <xdr:cNvSpPr/>
        </xdr:nvSpPr>
        <xdr:spPr>
          <a:xfrm rot="16200000" flipV="1">
            <a:off x="11275144" y="6937172"/>
            <a:ext cx="110874" cy="63290"/>
          </a:xfrm>
          <a:prstGeom prst="bentArrow">
            <a:avLst>
              <a:gd name="adj1" fmla="val 25000"/>
              <a:gd name="adj2" fmla="val 20098"/>
              <a:gd name="adj3" fmla="val 0"/>
              <a:gd name="adj4" fmla="val 77750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A2D15EA6-87B9-00B1-FE04-CB3F149DA104}"/>
              </a:ext>
            </a:extLst>
          </xdr:cNvPr>
          <xdr:cNvCxnSpPr/>
        </xdr:nvCxnSpPr>
        <xdr:spPr>
          <a:xfrm flipV="1">
            <a:off x="11150313" y="6677175"/>
            <a:ext cx="0" cy="204874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626045CC-DE83-3CF5-1A73-DD0CD3E8CAB4}"/>
              </a:ext>
            </a:extLst>
          </xdr:cNvPr>
          <xdr:cNvCxnSpPr/>
        </xdr:nvCxnSpPr>
        <xdr:spPr>
          <a:xfrm flipV="1">
            <a:off x="11169578" y="6677175"/>
            <a:ext cx="0" cy="204874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1061FF15-4911-B978-5D12-F885645F18E1}"/>
              </a:ext>
            </a:extLst>
          </xdr:cNvPr>
          <xdr:cNvCxnSpPr/>
        </xdr:nvCxnSpPr>
        <xdr:spPr>
          <a:xfrm flipV="1">
            <a:off x="11340210" y="6677175"/>
            <a:ext cx="0" cy="204874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F32BB195-FEBF-FEF4-03C7-16DF76189442}"/>
              </a:ext>
            </a:extLst>
          </xdr:cNvPr>
          <xdr:cNvCxnSpPr/>
        </xdr:nvCxnSpPr>
        <xdr:spPr>
          <a:xfrm flipV="1">
            <a:off x="11359476" y="6677175"/>
            <a:ext cx="0" cy="204874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043D17FB-180A-0BA4-7C4B-01E0453F8012}"/>
              </a:ext>
            </a:extLst>
          </xdr:cNvPr>
          <xdr:cNvCxnSpPr/>
        </xdr:nvCxnSpPr>
        <xdr:spPr>
          <a:xfrm>
            <a:off x="11216372" y="6744671"/>
            <a:ext cx="74301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4A857939-1589-7860-67B6-65E55461874C}"/>
              </a:ext>
            </a:extLst>
          </xdr:cNvPr>
          <xdr:cNvCxnSpPr/>
        </xdr:nvCxnSpPr>
        <xdr:spPr>
          <a:xfrm>
            <a:off x="11216368" y="6915800"/>
            <a:ext cx="74301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直線コネクタ 59">
            <a:extLst>
              <a:ext uri="{FF2B5EF4-FFF2-40B4-BE49-F238E27FC236}">
                <a16:creationId xmlns:a16="http://schemas.microsoft.com/office/drawing/2014/main" id="{98F90DDB-A8FE-107D-F7D6-4CC93EF8E998}"/>
              </a:ext>
            </a:extLst>
          </xdr:cNvPr>
          <xdr:cNvCxnSpPr/>
        </xdr:nvCxnSpPr>
        <xdr:spPr>
          <a:xfrm>
            <a:off x="11320955" y="6910979"/>
            <a:ext cx="60538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直線コネクタ 60">
            <a:extLst>
              <a:ext uri="{FF2B5EF4-FFF2-40B4-BE49-F238E27FC236}">
                <a16:creationId xmlns:a16="http://schemas.microsoft.com/office/drawing/2014/main" id="{D808B9E9-1378-6158-F6CF-111A788EF153}"/>
              </a:ext>
            </a:extLst>
          </xdr:cNvPr>
          <xdr:cNvCxnSpPr/>
        </xdr:nvCxnSpPr>
        <xdr:spPr>
          <a:xfrm>
            <a:off x="11320961" y="6744663"/>
            <a:ext cx="60538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EC3B83EB-E232-64DE-51E5-8D75382711AD}"/>
              </a:ext>
            </a:extLst>
          </xdr:cNvPr>
          <xdr:cNvCxnSpPr/>
        </xdr:nvCxnSpPr>
        <xdr:spPr>
          <a:xfrm>
            <a:off x="11125549" y="6910976"/>
            <a:ext cx="60538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42594DE3-E1A2-0CB0-2815-5E0FEE3C6422}"/>
              </a:ext>
            </a:extLst>
          </xdr:cNvPr>
          <xdr:cNvCxnSpPr/>
        </xdr:nvCxnSpPr>
        <xdr:spPr>
          <a:xfrm>
            <a:off x="11125555" y="6744660"/>
            <a:ext cx="60538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直線コネクタ 63">
            <a:extLst>
              <a:ext uri="{FF2B5EF4-FFF2-40B4-BE49-F238E27FC236}">
                <a16:creationId xmlns:a16="http://schemas.microsoft.com/office/drawing/2014/main" id="{3EF3814C-7164-894B-342E-D2E64F594A8F}"/>
              </a:ext>
            </a:extLst>
          </xdr:cNvPr>
          <xdr:cNvCxnSpPr/>
        </xdr:nvCxnSpPr>
        <xdr:spPr>
          <a:xfrm>
            <a:off x="11064995" y="7390629"/>
            <a:ext cx="379798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直線矢印コネクタ 64">
            <a:extLst>
              <a:ext uri="{FF2B5EF4-FFF2-40B4-BE49-F238E27FC236}">
                <a16:creationId xmlns:a16="http://schemas.microsoft.com/office/drawing/2014/main" id="{C0C24EB9-E87C-2C8C-F085-C7C425E02166}"/>
              </a:ext>
            </a:extLst>
          </xdr:cNvPr>
          <xdr:cNvCxnSpPr/>
        </xdr:nvCxnSpPr>
        <xdr:spPr>
          <a:xfrm flipH="1">
            <a:off x="11251858" y="1135929"/>
            <a:ext cx="3036" cy="6398069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prstDash val="lgDashDot"/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6" name="楕円 65">
            <a:extLst>
              <a:ext uri="{FF2B5EF4-FFF2-40B4-BE49-F238E27FC236}">
                <a16:creationId xmlns:a16="http://schemas.microsoft.com/office/drawing/2014/main" id="{2580411D-FFA9-2AD5-E375-2F3AFC4F5D3E}"/>
              </a:ext>
            </a:extLst>
          </xdr:cNvPr>
          <xdr:cNvSpPr/>
        </xdr:nvSpPr>
        <xdr:spPr>
          <a:xfrm rot="1800000">
            <a:off x="11074914" y="7392077"/>
            <a:ext cx="41607" cy="5465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67" name="楕円 66">
            <a:extLst>
              <a:ext uri="{FF2B5EF4-FFF2-40B4-BE49-F238E27FC236}">
                <a16:creationId xmlns:a16="http://schemas.microsoft.com/office/drawing/2014/main" id="{37A9D8D2-7066-8931-50F9-63AAC84513F2}"/>
              </a:ext>
            </a:extLst>
          </xdr:cNvPr>
          <xdr:cNvSpPr/>
        </xdr:nvSpPr>
        <xdr:spPr>
          <a:xfrm rot="1800000">
            <a:off x="11121702" y="7394487"/>
            <a:ext cx="41607" cy="5465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68" name="楕円 67">
            <a:extLst>
              <a:ext uri="{FF2B5EF4-FFF2-40B4-BE49-F238E27FC236}">
                <a16:creationId xmlns:a16="http://schemas.microsoft.com/office/drawing/2014/main" id="{074A5B50-7E45-267A-3BF9-CCA1F0C5FC93}"/>
              </a:ext>
            </a:extLst>
          </xdr:cNvPr>
          <xdr:cNvSpPr/>
        </xdr:nvSpPr>
        <xdr:spPr>
          <a:xfrm rot="1800000">
            <a:off x="11171239" y="7394487"/>
            <a:ext cx="41607" cy="5465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69" name="楕円 68">
            <a:extLst>
              <a:ext uri="{FF2B5EF4-FFF2-40B4-BE49-F238E27FC236}">
                <a16:creationId xmlns:a16="http://schemas.microsoft.com/office/drawing/2014/main" id="{643484CC-E489-D09F-6F74-55B102CC2869}"/>
              </a:ext>
            </a:extLst>
          </xdr:cNvPr>
          <xdr:cNvSpPr/>
        </xdr:nvSpPr>
        <xdr:spPr>
          <a:xfrm rot="1800000">
            <a:off x="11295082" y="7392075"/>
            <a:ext cx="41607" cy="5465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70" name="楕円 69">
            <a:extLst>
              <a:ext uri="{FF2B5EF4-FFF2-40B4-BE49-F238E27FC236}">
                <a16:creationId xmlns:a16="http://schemas.microsoft.com/office/drawing/2014/main" id="{34D75C2C-E128-52F6-B62C-171EF90DA8C6}"/>
              </a:ext>
            </a:extLst>
          </xdr:cNvPr>
          <xdr:cNvSpPr/>
        </xdr:nvSpPr>
        <xdr:spPr>
          <a:xfrm rot="1800000">
            <a:off x="11341870" y="7394485"/>
            <a:ext cx="41607" cy="5465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71" name="楕円 70">
            <a:extLst>
              <a:ext uri="{FF2B5EF4-FFF2-40B4-BE49-F238E27FC236}">
                <a16:creationId xmlns:a16="http://schemas.microsoft.com/office/drawing/2014/main" id="{83544D2C-AC23-15C9-F189-2E8F50A65237}"/>
              </a:ext>
            </a:extLst>
          </xdr:cNvPr>
          <xdr:cNvSpPr/>
        </xdr:nvSpPr>
        <xdr:spPr>
          <a:xfrm rot="1800000">
            <a:off x="11391407" y="7394485"/>
            <a:ext cx="41607" cy="5465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72" name="テキスト ボックス 71">
            <a:extLst>
              <a:ext uri="{FF2B5EF4-FFF2-40B4-BE49-F238E27FC236}">
                <a16:creationId xmlns:a16="http://schemas.microsoft.com/office/drawing/2014/main" id="{39D7F2FC-03EA-96A2-97BF-2571872CB891}"/>
              </a:ext>
            </a:extLst>
          </xdr:cNvPr>
          <xdr:cNvSpPr txBox="1">
            <a:spLocks/>
          </xdr:cNvSpPr>
        </xdr:nvSpPr>
        <xdr:spPr>
          <a:xfrm>
            <a:off x="11948430" y="6457834"/>
            <a:ext cx="376467" cy="3324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▽</a:t>
            </a:r>
          </a:p>
        </xdr:txBody>
      </xdr:sp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D9C5561D-2DCA-1338-52BD-EB9ADB2C0A70}"/>
              </a:ext>
            </a:extLst>
          </xdr:cNvPr>
          <xdr:cNvSpPr txBox="1">
            <a:spLocks/>
          </xdr:cNvSpPr>
        </xdr:nvSpPr>
        <xdr:spPr>
          <a:xfrm>
            <a:off x="12116313" y="6431326"/>
            <a:ext cx="483923" cy="3152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G.L</a:t>
            </a:r>
            <a:endParaRPr kumimoji="1" lang="ja-JP" altLang="en-US" sz="1400"/>
          </a:p>
        </xdr:txBody>
      </xdr: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DBE7A25-20C9-7AB0-2C44-259CDFF8FC3C}"/>
              </a:ext>
            </a:extLst>
          </xdr:cNvPr>
          <xdr:cNvCxnSpPr/>
        </xdr:nvCxnSpPr>
        <xdr:spPr>
          <a:xfrm>
            <a:off x="11417268" y="6674772"/>
            <a:ext cx="3566804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745AE396-2112-3181-416F-4CC4E5847269}"/>
              </a:ext>
            </a:extLst>
          </xdr:cNvPr>
          <xdr:cNvCxnSpPr/>
        </xdr:nvCxnSpPr>
        <xdr:spPr>
          <a:xfrm>
            <a:off x="11254894" y="6544608"/>
            <a:ext cx="0" cy="12292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直線コネクタ 75">
            <a:extLst>
              <a:ext uri="{FF2B5EF4-FFF2-40B4-BE49-F238E27FC236}">
                <a16:creationId xmlns:a16="http://schemas.microsoft.com/office/drawing/2014/main" id="{2FB29FBF-CF50-B019-A4CD-E898E639F182}"/>
              </a:ext>
            </a:extLst>
          </xdr:cNvPr>
          <xdr:cNvCxnSpPr/>
        </xdr:nvCxnSpPr>
        <xdr:spPr>
          <a:xfrm>
            <a:off x="11348473" y="6612097"/>
            <a:ext cx="0" cy="6026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CE67D650-D597-FEE5-F8F7-BEB1272D2E9C}"/>
              </a:ext>
            </a:extLst>
          </xdr:cNvPr>
          <xdr:cNvCxnSpPr/>
        </xdr:nvCxnSpPr>
        <xdr:spPr>
          <a:xfrm>
            <a:off x="11161324" y="6612096"/>
            <a:ext cx="0" cy="6026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B2F440BB-5769-CCD4-9CBF-F419A0946FA7}"/>
              </a:ext>
            </a:extLst>
          </xdr:cNvPr>
          <xdr:cNvSpPr txBox="1">
            <a:spLocks/>
          </xdr:cNvSpPr>
        </xdr:nvSpPr>
        <xdr:spPr>
          <a:xfrm rot="16200000">
            <a:off x="14641951" y="6947904"/>
            <a:ext cx="459349" cy="3600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300</a:t>
            </a:r>
            <a:endParaRPr kumimoji="1" lang="ja-JP" altLang="en-US" sz="1400"/>
          </a:p>
        </xdr:txBody>
      </xdr:sp>
      <xdr:cxnSp macro="">
        <xdr:nvCxnSpPr>
          <xdr:cNvPr id="79" name="直線矢印コネクタ 78">
            <a:extLst>
              <a:ext uri="{FF2B5EF4-FFF2-40B4-BE49-F238E27FC236}">
                <a16:creationId xmlns:a16="http://schemas.microsoft.com/office/drawing/2014/main" id="{E3C0AD20-A3E7-0A6D-0370-925F069804F4}"/>
              </a:ext>
            </a:extLst>
          </xdr:cNvPr>
          <xdr:cNvCxnSpPr/>
        </xdr:nvCxnSpPr>
        <xdr:spPr>
          <a:xfrm>
            <a:off x="14979118" y="6533040"/>
            <a:ext cx="0" cy="14220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" name="直線矢印コネクタ 79">
            <a:extLst>
              <a:ext uri="{FF2B5EF4-FFF2-40B4-BE49-F238E27FC236}">
                <a16:creationId xmlns:a16="http://schemas.microsoft.com/office/drawing/2014/main" id="{173EC61A-2746-8A0B-0AE0-50CF6D92C40F}"/>
              </a:ext>
            </a:extLst>
          </xdr:cNvPr>
          <xdr:cNvCxnSpPr/>
        </xdr:nvCxnSpPr>
        <xdr:spPr>
          <a:xfrm>
            <a:off x="14979118" y="6881567"/>
            <a:ext cx="0" cy="393359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直線矢印コネクタ 80">
            <a:extLst>
              <a:ext uri="{FF2B5EF4-FFF2-40B4-BE49-F238E27FC236}">
                <a16:creationId xmlns:a16="http://schemas.microsoft.com/office/drawing/2014/main" id="{4726AD49-7719-CCC9-E475-CD47943C98EB}"/>
              </a:ext>
            </a:extLst>
          </xdr:cNvPr>
          <xdr:cNvCxnSpPr/>
        </xdr:nvCxnSpPr>
        <xdr:spPr>
          <a:xfrm>
            <a:off x="14979118" y="6669944"/>
            <a:ext cx="0" cy="21017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2" name="直線コネクタ 81">
            <a:extLst>
              <a:ext uri="{FF2B5EF4-FFF2-40B4-BE49-F238E27FC236}">
                <a16:creationId xmlns:a16="http://schemas.microsoft.com/office/drawing/2014/main" id="{D90D824C-C59C-40EB-DB9E-4DABC35AAC79}"/>
              </a:ext>
            </a:extLst>
          </xdr:cNvPr>
          <xdr:cNvCxnSpPr/>
        </xdr:nvCxnSpPr>
        <xdr:spPr>
          <a:xfrm>
            <a:off x="13967424" y="6880128"/>
            <a:ext cx="1016097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3" name="正方形/長方形 82">
            <a:extLst>
              <a:ext uri="{FF2B5EF4-FFF2-40B4-BE49-F238E27FC236}">
                <a16:creationId xmlns:a16="http://schemas.microsoft.com/office/drawing/2014/main" id="{587B8ACD-6CE5-EFFF-AC25-7F4655D5F601}"/>
              </a:ext>
            </a:extLst>
          </xdr:cNvPr>
          <xdr:cNvSpPr/>
        </xdr:nvSpPr>
        <xdr:spPr>
          <a:xfrm>
            <a:off x="13547462" y="6879634"/>
            <a:ext cx="379798" cy="768881"/>
          </a:xfrm>
          <a:prstGeom prst="rect">
            <a:avLst/>
          </a:prstGeom>
          <a:noFill/>
          <a:ln w="12700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4" name="直角三角形 83">
            <a:extLst>
              <a:ext uri="{FF2B5EF4-FFF2-40B4-BE49-F238E27FC236}">
                <a16:creationId xmlns:a16="http://schemas.microsoft.com/office/drawing/2014/main" id="{8826A158-4861-8D5F-27DF-0264143659B9}"/>
              </a:ext>
            </a:extLst>
          </xdr:cNvPr>
          <xdr:cNvSpPr/>
        </xdr:nvSpPr>
        <xdr:spPr>
          <a:xfrm>
            <a:off x="13803409" y="6735017"/>
            <a:ext cx="74313" cy="144619"/>
          </a:xfrm>
          <a:prstGeom prst="rtTriangl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5" name="直角三角形 84">
            <a:extLst>
              <a:ext uri="{FF2B5EF4-FFF2-40B4-BE49-F238E27FC236}">
                <a16:creationId xmlns:a16="http://schemas.microsoft.com/office/drawing/2014/main" id="{FCCB762C-28D0-38EC-D25F-471BBA895CAC}"/>
              </a:ext>
            </a:extLst>
          </xdr:cNvPr>
          <xdr:cNvSpPr/>
        </xdr:nvSpPr>
        <xdr:spPr>
          <a:xfrm flipH="1">
            <a:off x="13599753" y="6732611"/>
            <a:ext cx="74299" cy="144619"/>
          </a:xfrm>
          <a:prstGeom prst="rtTriangl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6" name="矢印: 折線 85">
            <a:extLst>
              <a:ext uri="{FF2B5EF4-FFF2-40B4-BE49-F238E27FC236}">
                <a16:creationId xmlns:a16="http://schemas.microsoft.com/office/drawing/2014/main" id="{795304E8-4E40-0C05-8BA5-CBD203C93F1A}"/>
              </a:ext>
            </a:extLst>
          </xdr:cNvPr>
          <xdr:cNvSpPr/>
        </xdr:nvSpPr>
        <xdr:spPr>
          <a:xfrm rot="16200000">
            <a:off x="13607615" y="7138248"/>
            <a:ext cx="110874" cy="66060"/>
          </a:xfrm>
          <a:prstGeom prst="bentArrow">
            <a:avLst>
              <a:gd name="adj1" fmla="val 25000"/>
              <a:gd name="adj2" fmla="val 20098"/>
              <a:gd name="adj3" fmla="val 0"/>
              <a:gd name="adj4" fmla="val 77750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87" name="矢印: 折線 86">
            <a:extLst>
              <a:ext uri="{FF2B5EF4-FFF2-40B4-BE49-F238E27FC236}">
                <a16:creationId xmlns:a16="http://schemas.microsoft.com/office/drawing/2014/main" id="{BED5EE96-795E-3F70-246B-2AAE44AE37C0}"/>
              </a:ext>
            </a:extLst>
          </xdr:cNvPr>
          <xdr:cNvSpPr/>
        </xdr:nvSpPr>
        <xdr:spPr>
          <a:xfrm rot="16200000" flipV="1">
            <a:off x="13760362" y="7139631"/>
            <a:ext cx="110874" cy="63290"/>
          </a:xfrm>
          <a:prstGeom prst="bentArrow">
            <a:avLst>
              <a:gd name="adj1" fmla="val 25000"/>
              <a:gd name="adj2" fmla="val 20098"/>
              <a:gd name="adj3" fmla="val 0"/>
              <a:gd name="adj4" fmla="val 77750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8" name="直線コネクタ 87">
            <a:extLst>
              <a:ext uri="{FF2B5EF4-FFF2-40B4-BE49-F238E27FC236}">
                <a16:creationId xmlns:a16="http://schemas.microsoft.com/office/drawing/2014/main" id="{474DB5DD-E378-05B2-E014-D155557A1589}"/>
              </a:ext>
            </a:extLst>
          </xdr:cNvPr>
          <xdr:cNvCxnSpPr/>
        </xdr:nvCxnSpPr>
        <xdr:spPr>
          <a:xfrm flipV="1">
            <a:off x="13635531" y="6879634"/>
            <a:ext cx="0" cy="204874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087CEEE7-919C-D61C-5C3E-98967F7E5E40}"/>
              </a:ext>
            </a:extLst>
          </xdr:cNvPr>
          <xdr:cNvCxnSpPr/>
        </xdr:nvCxnSpPr>
        <xdr:spPr>
          <a:xfrm flipV="1">
            <a:off x="13654797" y="6879634"/>
            <a:ext cx="0" cy="204874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313144D2-93DC-E1C6-5087-712991D0D59C}"/>
              </a:ext>
            </a:extLst>
          </xdr:cNvPr>
          <xdr:cNvCxnSpPr/>
        </xdr:nvCxnSpPr>
        <xdr:spPr>
          <a:xfrm flipV="1">
            <a:off x="13825429" y="6879634"/>
            <a:ext cx="0" cy="204874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直線コネクタ 90">
            <a:extLst>
              <a:ext uri="{FF2B5EF4-FFF2-40B4-BE49-F238E27FC236}">
                <a16:creationId xmlns:a16="http://schemas.microsoft.com/office/drawing/2014/main" id="{0E7A9B35-7071-0686-4EEF-DDEE66FC578A}"/>
              </a:ext>
            </a:extLst>
          </xdr:cNvPr>
          <xdr:cNvCxnSpPr/>
        </xdr:nvCxnSpPr>
        <xdr:spPr>
          <a:xfrm flipV="1">
            <a:off x="13844694" y="6879634"/>
            <a:ext cx="0" cy="204874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" name="直線コネクタ 91">
            <a:extLst>
              <a:ext uri="{FF2B5EF4-FFF2-40B4-BE49-F238E27FC236}">
                <a16:creationId xmlns:a16="http://schemas.microsoft.com/office/drawing/2014/main" id="{C4E8766C-B3E7-258F-2D8E-12994D76F3E2}"/>
              </a:ext>
            </a:extLst>
          </xdr:cNvPr>
          <xdr:cNvCxnSpPr/>
        </xdr:nvCxnSpPr>
        <xdr:spPr>
          <a:xfrm>
            <a:off x="13701591" y="6947130"/>
            <a:ext cx="74301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3" name="直線コネクタ 92">
            <a:extLst>
              <a:ext uri="{FF2B5EF4-FFF2-40B4-BE49-F238E27FC236}">
                <a16:creationId xmlns:a16="http://schemas.microsoft.com/office/drawing/2014/main" id="{F7EF77B8-7DE2-500A-D8DA-CAA15D464C7C}"/>
              </a:ext>
            </a:extLst>
          </xdr:cNvPr>
          <xdr:cNvCxnSpPr/>
        </xdr:nvCxnSpPr>
        <xdr:spPr>
          <a:xfrm>
            <a:off x="13701587" y="7118259"/>
            <a:ext cx="74301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直線コネクタ 93">
            <a:extLst>
              <a:ext uri="{FF2B5EF4-FFF2-40B4-BE49-F238E27FC236}">
                <a16:creationId xmlns:a16="http://schemas.microsoft.com/office/drawing/2014/main" id="{012996A5-C252-35E5-373D-69197EEE5EFC}"/>
              </a:ext>
            </a:extLst>
          </xdr:cNvPr>
          <xdr:cNvCxnSpPr/>
        </xdr:nvCxnSpPr>
        <xdr:spPr>
          <a:xfrm>
            <a:off x="13806174" y="7113438"/>
            <a:ext cx="60538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" name="直線コネクタ 94">
            <a:extLst>
              <a:ext uri="{FF2B5EF4-FFF2-40B4-BE49-F238E27FC236}">
                <a16:creationId xmlns:a16="http://schemas.microsoft.com/office/drawing/2014/main" id="{6052137C-083A-1980-5D0D-03C5816A67FF}"/>
              </a:ext>
            </a:extLst>
          </xdr:cNvPr>
          <xdr:cNvCxnSpPr/>
        </xdr:nvCxnSpPr>
        <xdr:spPr>
          <a:xfrm>
            <a:off x="13806180" y="6947122"/>
            <a:ext cx="60538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直線コネクタ 95">
            <a:extLst>
              <a:ext uri="{FF2B5EF4-FFF2-40B4-BE49-F238E27FC236}">
                <a16:creationId xmlns:a16="http://schemas.microsoft.com/office/drawing/2014/main" id="{76BE8E5A-85E2-763D-E001-747A66D8F629}"/>
              </a:ext>
            </a:extLst>
          </xdr:cNvPr>
          <xdr:cNvCxnSpPr/>
        </xdr:nvCxnSpPr>
        <xdr:spPr>
          <a:xfrm>
            <a:off x="13610768" y="7113435"/>
            <a:ext cx="60538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直線コネクタ 96">
            <a:extLst>
              <a:ext uri="{FF2B5EF4-FFF2-40B4-BE49-F238E27FC236}">
                <a16:creationId xmlns:a16="http://schemas.microsoft.com/office/drawing/2014/main" id="{FCEA4796-33A2-2ADE-0992-F3282FBB2B7A}"/>
              </a:ext>
            </a:extLst>
          </xdr:cNvPr>
          <xdr:cNvCxnSpPr/>
        </xdr:nvCxnSpPr>
        <xdr:spPr>
          <a:xfrm>
            <a:off x="13610774" y="6947119"/>
            <a:ext cx="60538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直線コネクタ 97">
            <a:extLst>
              <a:ext uri="{FF2B5EF4-FFF2-40B4-BE49-F238E27FC236}">
                <a16:creationId xmlns:a16="http://schemas.microsoft.com/office/drawing/2014/main" id="{0E1205ED-8AFD-959E-C2AC-38E281BCA2C9}"/>
              </a:ext>
            </a:extLst>
          </xdr:cNvPr>
          <xdr:cNvCxnSpPr/>
        </xdr:nvCxnSpPr>
        <xdr:spPr>
          <a:xfrm>
            <a:off x="13550214" y="7593088"/>
            <a:ext cx="379798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直線矢印コネクタ 98">
            <a:extLst>
              <a:ext uri="{FF2B5EF4-FFF2-40B4-BE49-F238E27FC236}">
                <a16:creationId xmlns:a16="http://schemas.microsoft.com/office/drawing/2014/main" id="{8E788FA9-7A60-B4F7-3877-1F3810A97AFA}"/>
              </a:ext>
            </a:extLst>
          </xdr:cNvPr>
          <xdr:cNvCxnSpPr/>
        </xdr:nvCxnSpPr>
        <xdr:spPr>
          <a:xfrm>
            <a:off x="13737077" y="6331299"/>
            <a:ext cx="0" cy="1405159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prstDash val="lgDashDot"/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0" name="楕円 99">
            <a:extLst>
              <a:ext uri="{FF2B5EF4-FFF2-40B4-BE49-F238E27FC236}">
                <a16:creationId xmlns:a16="http://schemas.microsoft.com/office/drawing/2014/main" id="{D06156B9-D587-2713-C1FD-D32038DB11C5}"/>
              </a:ext>
            </a:extLst>
          </xdr:cNvPr>
          <xdr:cNvSpPr/>
        </xdr:nvSpPr>
        <xdr:spPr>
          <a:xfrm rot="1800000">
            <a:off x="13560133" y="7594536"/>
            <a:ext cx="41607" cy="5465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01" name="楕円 100">
            <a:extLst>
              <a:ext uri="{FF2B5EF4-FFF2-40B4-BE49-F238E27FC236}">
                <a16:creationId xmlns:a16="http://schemas.microsoft.com/office/drawing/2014/main" id="{5EDE10C8-034A-4A94-2AA1-C53E99F11BBB}"/>
              </a:ext>
            </a:extLst>
          </xdr:cNvPr>
          <xdr:cNvSpPr/>
        </xdr:nvSpPr>
        <xdr:spPr>
          <a:xfrm rot="1800000">
            <a:off x="13606920" y="7596946"/>
            <a:ext cx="41607" cy="45133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02" name="楕円 101">
            <a:extLst>
              <a:ext uri="{FF2B5EF4-FFF2-40B4-BE49-F238E27FC236}">
                <a16:creationId xmlns:a16="http://schemas.microsoft.com/office/drawing/2014/main" id="{EAEF407F-25E8-BB57-8D85-2DE5A6992C51}"/>
              </a:ext>
            </a:extLst>
          </xdr:cNvPr>
          <xdr:cNvSpPr/>
        </xdr:nvSpPr>
        <xdr:spPr>
          <a:xfrm rot="1800000">
            <a:off x="13656457" y="7596946"/>
            <a:ext cx="41607" cy="45133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03" name="楕円 102">
            <a:extLst>
              <a:ext uri="{FF2B5EF4-FFF2-40B4-BE49-F238E27FC236}">
                <a16:creationId xmlns:a16="http://schemas.microsoft.com/office/drawing/2014/main" id="{828850CD-C9E9-7F5D-FD2B-23ADB12207BA}"/>
              </a:ext>
            </a:extLst>
          </xdr:cNvPr>
          <xdr:cNvSpPr/>
        </xdr:nvSpPr>
        <xdr:spPr>
          <a:xfrm rot="1800000">
            <a:off x="13780301" y="7594534"/>
            <a:ext cx="41607" cy="5465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04" name="楕円 103">
            <a:extLst>
              <a:ext uri="{FF2B5EF4-FFF2-40B4-BE49-F238E27FC236}">
                <a16:creationId xmlns:a16="http://schemas.microsoft.com/office/drawing/2014/main" id="{7155627B-C99F-8149-ABF1-8B852A6A1278}"/>
              </a:ext>
            </a:extLst>
          </xdr:cNvPr>
          <xdr:cNvSpPr/>
        </xdr:nvSpPr>
        <xdr:spPr>
          <a:xfrm rot="1800000">
            <a:off x="13827089" y="7596944"/>
            <a:ext cx="41607" cy="45133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05" name="楕円 104">
            <a:extLst>
              <a:ext uri="{FF2B5EF4-FFF2-40B4-BE49-F238E27FC236}">
                <a16:creationId xmlns:a16="http://schemas.microsoft.com/office/drawing/2014/main" id="{3F289BE0-7EB5-F650-81FE-BD7434C54242}"/>
              </a:ext>
            </a:extLst>
          </xdr:cNvPr>
          <xdr:cNvSpPr/>
        </xdr:nvSpPr>
        <xdr:spPr>
          <a:xfrm rot="1800000">
            <a:off x="13876626" y="7596944"/>
            <a:ext cx="41607" cy="45133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6" name="直線コネクタ 105">
            <a:extLst>
              <a:ext uri="{FF2B5EF4-FFF2-40B4-BE49-F238E27FC236}">
                <a16:creationId xmlns:a16="http://schemas.microsoft.com/office/drawing/2014/main" id="{5405AC8B-4785-DCCA-2F1D-3039E865373B}"/>
              </a:ext>
            </a:extLst>
          </xdr:cNvPr>
          <xdr:cNvCxnSpPr/>
        </xdr:nvCxnSpPr>
        <xdr:spPr>
          <a:xfrm>
            <a:off x="13740113" y="6754297"/>
            <a:ext cx="0" cy="12292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" name="直線コネクタ 106">
            <a:extLst>
              <a:ext uri="{FF2B5EF4-FFF2-40B4-BE49-F238E27FC236}">
                <a16:creationId xmlns:a16="http://schemas.microsoft.com/office/drawing/2014/main" id="{771C4022-47C3-6C86-0B53-FA89D16BD8DD}"/>
              </a:ext>
            </a:extLst>
          </xdr:cNvPr>
          <xdr:cNvCxnSpPr/>
        </xdr:nvCxnSpPr>
        <xdr:spPr>
          <a:xfrm>
            <a:off x="13833691" y="6814556"/>
            <a:ext cx="0" cy="6026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" name="直線コネクタ 107">
            <a:extLst>
              <a:ext uri="{FF2B5EF4-FFF2-40B4-BE49-F238E27FC236}">
                <a16:creationId xmlns:a16="http://schemas.microsoft.com/office/drawing/2014/main" id="{612EDF51-A567-2ACE-B296-F57F3CCF4990}"/>
              </a:ext>
            </a:extLst>
          </xdr:cNvPr>
          <xdr:cNvCxnSpPr/>
        </xdr:nvCxnSpPr>
        <xdr:spPr>
          <a:xfrm>
            <a:off x="13646542" y="6814555"/>
            <a:ext cx="0" cy="6026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" name="直線コネクタ 108">
            <a:extLst>
              <a:ext uri="{FF2B5EF4-FFF2-40B4-BE49-F238E27FC236}">
                <a16:creationId xmlns:a16="http://schemas.microsoft.com/office/drawing/2014/main" id="{D0639965-0EB5-5FBE-D8A4-6067686119C3}"/>
              </a:ext>
            </a:extLst>
          </xdr:cNvPr>
          <xdr:cNvCxnSpPr/>
        </xdr:nvCxnSpPr>
        <xdr:spPr>
          <a:xfrm flipV="1">
            <a:off x="13720862" y="6315628"/>
            <a:ext cx="434841" cy="32297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" name="直線コネクタ 109">
            <a:extLst>
              <a:ext uri="{FF2B5EF4-FFF2-40B4-BE49-F238E27FC236}">
                <a16:creationId xmlns:a16="http://schemas.microsoft.com/office/drawing/2014/main" id="{7A593E71-8D45-22CD-5361-4540A60D3285}"/>
              </a:ext>
            </a:extLst>
          </xdr:cNvPr>
          <xdr:cNvCxnSpPr/>
        </xdr:nvCxnSpPr>
        <xdr:spPr>
          <a:xfrm flipV="1">
            <a:off x="13850219" y="6313214"/>
            <a:ext cx="434841" cy="32297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直線矢印コネクタ 110">
            <a:extLst>
              <a:ext uri="{FF2B5EF4-FFF2-40B4-BE49-F238E27FC236}">
                <a16:creationId xmlns:a16="http://schemas.microsoft.com/office/drawing/2014/main" id="{5946D6F3-A59B-BB3A-10D2-55F5C25EEDCF}"/>
              </a:ext>
            </a:extLst>
          </xdr:cNvPr>
          <xdr:cNvCxnSpPr/>
        </xdr:nvCxnSpPr>
        <xdr:spPr>
          <a:xfrm>
            <a:off x="14012591" y="6313217"/>
            <a:ext cx="143112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" name="直線矢印コネクタ 111">
            <a:extLst>
              <a:ext uri="{FF2B5EF4-FFF2-40B4-BE49-F238E27FC236}">
                <a16:creationId xmlns:a16="http://schemas.microsoft.com/office/drawing/2014/main" id="{BDA12949-0AFB-3B1C-7440-56FD40FE925D}"/>
              </a:ext>
            </a:extLst>
          </xdr:cNvPr>
          <xdr:cNvCxnSpPr/>
        </xdr:nvCxnSpPr>
        <xdr:spPr>
          <a:xfrm>
            <a:off x="14282307" y="6313213"/>
            <a:ext cx="858671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3" name="直線コネクタ 112">
            <a:extLst>
              <a:ext uri="{FF2B5EF4-FFF2-40B4-BE49-F238E27FC236}">
                <a16:creationId xmlns:a16="http://schemas.microsoft.com/office/drawing/2014/main" id="{623301DB-6E50-1273-8020-9C351B5433A2}"/>
              </a:ext>
            </a:extLst>
          </xdr:cNvPr>
          <xdr:cNvCxnSpPr/>
        </xdr:nvCxnSpPr>
        <xdr:spPr>
          <a:xfrm>
            <a:off x="14150199" y="6313224"/>
            <a:ext cx="140359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4" name="テキスト ボックス 113">
            <a:extLst>
              <a:ext uri="{FF2B5EF4-FFF2-40B4-BE49-F238E27FC236}">
                <a16:creationId xmlns:a16="http://schemas.microsoft.com/office/drawing/2014/main" id="{35910DF9-0D82-9ECE-1EB8-97EE745DFB11}"/>
              </a:ext>
            </a:extLst>
          </xdr:cNvPr>
          <xdr:cNvSpPr txBox="1">
            <a:spLocks/>
          </xdr:cNvSpPr>
        </xdr:nvSpPr>
        <xdr:spPr>
          <a:xfrm>
            <a:off x="14483207" y="6069775"/>
            <a:ext cx="780206" cy="3152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d4x4.0</a:t>
            </a:r>
            <a:endParaRPr kumimoji="1" lang="ja-JP" altLang="en-US" sz="1400"/>
          </a:p>
        </xdr:txBody>
      </xdr:sp>
      <xdr:sp macro="" textlink="">
        <xdr:nvSpPr>
          <xdr:cNvPr id="115" name="テキスト ボックス 114">
            <a:extLst>
              <a:ext uri="{FF2B5EF4-FFF2-40B4-BE49-F238E27FC236}">
                <a16:creationId xmlns:a16="http://schemas.microsoft.com/office/drawing/2014/main" id="{D8E8494C-7920-501A-A0ED-DCC1FD3F3C78}"/>
              </a:ext>
            </a:extLst>
          </xdr:cNvPr>
          <xdr:cNvSpPr txBox="1">
            <a:spLocks/>
          </xdr:cNvSpPr>
        </xdr:nvSpPr>
        <xdr:spPr>
          <a:xfrm>
            <a:off x="14243775" y="6457828"/>
            <a:ext cx="376467" cy="3324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▽</a:t>
            </a:r>
          </a:p>
        </xdr:txBody>
      </xdr:sp>
      <xdr:sp macro="" textlink="">
        <xdr:nvSpPr>
          <xdr:cNvPr id="116" name="テキスト ボックス 115">
            <a:extLst>
              <a:ext uri="{FF2B5EF4-FFF2-40B4-BE49-F238E27FC236}">
                <a16:creationId xmlns:a16="http://schemas.microsoft.com/office/drawing/2014/main" id="{B125B8A5-DA85-BC22-22CB-75492ABF9BB2}"/>
              </a:ext>
            </a:extLst>
          </xdr:cNvPr>
          <xdr:cNvSpPr txBox="1">
            <a:spLocks/>
          </xdr:cNvSpPr>
        </xdr:nvSpPr>
        <xdr:spPr>
          <a:xfrm>
            <a:off x="14411657" y="6431320"/>
            <a:ext cx="483923" cy="3152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G.L</a:t>
            </a:r>
            <a:endParaRPr kumimoji="1" lang="ja-JP" altLang="en-US" sz="1400"/>
          </a:p>
        </xdr:txBody>
      </xdr:sp>
      <xdr:sp macro="" textlink="">
        <xdr:nvSpPr>
          <xdr:cNvPr id="117" name="円弧 116">
            <a:extLst>
              <a:ext uri="{FF2B5EF4-FFF2-40B4-BE49-F238E27FC236}">
                <a16:creationId xmlns:a16="http://schemas.microsoft.com/office/drawing/2014/main" id="{1EDB95C1-5EF1-C1D7-E26F-3CDA62DD2F6B}"/>
              </a:ext>
            </a:extLst>
          </xdr:cNvPr>
          <xdr:cNvSpPr/>
        </xdr:nvSpPr>
        <xdr:spPr>
          <a:xfrm rot="8100000">
            <a:off x="13716375" y="6319178"/>
            <a:ext cx="104736" cy="91726"/>
          </a:xfrm>
          <a:prstGeom prst="arc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8" name="円弧 117">
            <a:extLst>
              <a:ext uri="{FF2B5EF4-FFF2-40B4-BE49-F238E27FC236}">
                <a16:creationId xmlns:a16="http://schemas.microsoft.com/office/drawing/2014/main" id="{D36E7D20-B08D-581F-0B42-79F5C153E611}"/>
              </a:ext>
            </a:extLst>
          </xdr:cNvPr>
          <xdr:cNvSpPr/>
        </xdr:nvSpPr>
        <xdr:spPr>
          <a:xfrm rot="18900000">
            <a:off x="13655824" y="6393893"/>
            <a:ext cx="104736" cy="91726"/>
          </a:xfrm>
          <a:prstGeom prst="arc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9" name="円弧 118">
            <a:extLst>
              <a:ext uri="{FF2B5EF4-FFF2-40B4-BE49-F238E27FC236}">
                <a16:creationId xmlns:a16="http://schemas.microsoft.com/office/drawing/2014/main" id="{C40F04B2-532C-4664-F9C7-E9242080D2A9}"/>
              </a:ext>
            </a:extLst>
          </xdr:cNvPr>
          <xdr:cNvSpPr/>
        </xdr:nvSpPr>
        <xdr:spPr>
          <a:xfrm rot="18900000">
            <a:off x="13713617" y="6389073"/>
            <a:ext cx="104736" cy="91726"/>
          </a:xfrm>
          <a:prstGeom prst="arc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20" name="直線コネクタ 119">
            <a:extLst>
              <a:ext uri="{FF2B5EF4-FFF2-40B4-BE49-F238E27FC236}">
                <a16:creationId xmlns:a16="http://schemas.microsoft.com/office/drawing/2014/main" id="{2B1ADAB1-AEBB-6708-5F81-ACF6D6A1A67C}"/>
              </a:ext>
            </a:extLst>
          </xdr:cNvPr>
          <xdr:cNvCxnSpPr/>
        </xdr:nvCxnSpPr>
        <xdr:spPr>
          <a:xfrm>
            <a:off x="13674040" y="6399992"/>
            <a:ext cx="0" cy="48205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" name="直線コネクタ 120">
            <a:extLst>
              <a:ext uri="{FF2B5EF4-FFF2-40B4-BE49-F238E27FC236}">
                <a16:creationId xmlns:a16="http://schemas.microsoft.com/office/drawing/2014/main" id="{49E361A6-69FF-A4A3-39BE-6C47D40B940C}"/>
              </a:ext>
            </a:extLst>
          </xdr:cNvPr>
          <xdr:cNvCxnSpPr/>
        </xdr:nvCxnSpPr>
        <xdr:spPr>
          <a:xfrm>
            <a:off x="13803397" y="6399996"/>
            <a:ext cx="0" cy="48205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2" name="直線コネクタ 121">
            <a:extLst>
              <a:ext uri="{FF2B5EF4-FFF2-40B4-BE49-F238E27FC236}">
                <a16:creationId xmlns:a16="http://schemas.microsoft.com/office/drawing/2014/main" id="{B6C14490-83DD-8049-617A-2B5D59198127}"/>
              </a:ext>
            </a:extLst>
          </xdr:cNvPr>
          <xdr:cNvCxnSpPr/>
        </xdr:nvCxnSpPr>
        <xdr:spPr>
          <a:xfrm>
            <a:off x="13676800" y="6879643"/>
            <a:ext cx="12936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3" name="直線コネクタ 122">
            <a:extLst>
              <a:ext uri="{FF2B5EF4-FFF2-40B4-BE49-F238E27FC236}">
                <a16:creationId xmlns:a16="http://schemas.microsoft.com/office/drawing/2014/main" id="{A9BBBEFC-7604-3EEA-E6D0-969E5139D108}"/>
              </a:ext>
            </a:extLst>
          </xdr:cNvPr>
          <xdr:cNvCxnSpPr/>
        </xdr:nvCxnSpPr>
        <xdr:spPr>
          <a:xfrm>
            <a:off x="13082329" y="6672355"/>
            <a:ext cx="71556" cy="6266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" name="直線コネクタ 123">
            <a:extLst>
              <a:ext uri="{FF2B5EF4-FFF2-40B4-BE49-F238E27FC236}">
                <a16:creationId xmlns:a16="http://schemas.microsoft.com/office/drawing/2014/main" id="{06F2B5E4-D84D-5B43-F407-065214A9BE3A}"/>
              </a:ext>
            </a:extLst>
          </xdr:cNvPr>
          <xdr:cNvCxnSpPr/>
        </xdr:nvCxnSpPr>
        <xdr:spPr>
          <a:xfrm>
            <a:off x="13269476" y="6672351"/>
            <a:ext cx="71556" cy="6266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5" name="直線コネクタ 124">
            <a:extLst>
              <a:ext uri="{FF2B5EF4-FFF2-40B4-BE49-F238E27FC236}">
                <a16:creationId xmlns:a16="http://schemas.microsoft.com/office/drawing/2014/main" id="{BD1D3453-EC56-17C2-806A-2E6C6622A669}"/>
              </a:ext>
            </a:extLst>
          </xdr:cNvPr>
          <xdr:cNvCxnSpPr/>
        </xdr:nvCxnSpPr>
        <xdr:spPr>
          <a:xfrm>
            <a:off x="13451118" y="6672351"/>
            <a:ext cx="71556" cy="6266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" name="直線コネクタ 125">
            <a:extLst>
              <a:ext uri="{FF2B5EF4-FFF2-40B4-BE49-F238E27FC236}">
                <a16:creationId xmlns:a16="http://schemas.microsoft.com/office/drawing/2014/main" id="{C64F275A-1DAC-7049-0C85-D902EC0F12C5}"/>
              </a:ext>
            </a:extLst>
          </xdr:cNvPr>
          <xdr:cNvCxnSpPr/>
        </xdr:nvCxnSpPr>
        <xdr:spPr>
          <a:xfrm>
            <a:off x="13153881" y="6674767"/>
            <a:ext cx="33031" cy="2892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" name="直線コネクタ 126">
            <a:extLst>
              <a:ext uri="{FF2B5EF4-FFF2-40B4-BE49-F238E27FC236}">
                <a16:creationId xmlns:a16="http://schemas.microsoft.com/office/drawing/2014/main" id="{3C3CE44F-494C-AC64-24E9-27A2043046EC}"/>
              </a:ext>
            </a:extLst>
          </xdr:cNvPr>
          <xdr:cNvCxnSpPr/>
        </xdr:nvCxnSpPr>
        <xdr:spPr>
          <a:xfrm>
            <a:off x="13517168" y="6674770"/>
            <a:ext cx="33031" cy="2892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" name="直線コネクタ 127">
            <a:extLst>
              <a:ext uri="{FF2B5EF4-FFF2-40B4-BE49-F238E27FC236}">
                <a16:creationId xmlns:a16="http://schemas.microsoft.com/office/drawing/2014/main" id="{6595660D-C473-CF8D-9D31-13EE93679063}"/>
              </a:ext>
            </a:extLst>
          </xdr:cNvPr>
          <xdr:cNvCxnSpPr/>
        </xdr:nvCxnSpPr>
        <xdr:spPr>
          <a:xfrm>
            <a:off x="13338275" y="6674765"/>
            <a:ext cx="33031" cy="2892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" name="直線コネクタ 128">
            <a:extLst>
              <a:ext uri="{FF2B5EF4-FFF2-40B4-BE49-F238E27FC236}">
                <a16:creationId xmlns:a16="http://schemas.microsoft.com/office/drawing/2014/main" id="{9CA15A32-99F2-A814-2285-B09D529BB34E}"/>
              </a:ext>
            </a:extLst>
          </xdr:cNvPr>
          <xdr:cNvCxnSpPr/>
        </xdr:nvCxnSpPr>
        <xdr:spPr>
          <a:xfrm>
            <a:off x="13211679" y="6674769"/>
            <a:ext cx="93574" cy="8195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" name="直線コネクタ 129">
            <a:extLst>
              <a:ext uri="{FF2B5EF4-FFF2-40B4-BE49-F238E27FC236}">
                <a16:creationId xmlns:a16="http://schemas.microsoft.com/office/drawing/2014/main" id="{A04F1D4F-5EC5-0FE3-7815-1141311694D5}"/>
              </a:ext>
            </a:extLst>
          </xdr:cNvPr>
          <xdr:cNvCxnSpPr/>
        </xdr:nvCxnSpPr>
        <xdr:spPr>
          <a:xfrm>
            <a:off x="13387818" y="6674769"/>
            <a:ext cx="93574" cy="8195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" name="直線コネクタ 130">
            <a:extLst>
              <a:ext uri="{FF2B5EF4-FFF2-40B4-BE49-F238E27FC236}">
                <a16:creationId xmlns:a16="http://schemas.microsoft.com/office/drawing/2014/main" id="{8CA8CBEF-95DF-C306-61E0-F7CFD2623546}"/>
              </a:ext>
            </a:extLst>
          </xdr:cNvPr>
          <xdr:cNvCxnSpPr/>
        </xdr:nvCxnSpPr>
        <xdr:spPr>
          <a:xfrm flipH="1">
            <a:off x="13126363" y="6681995"/>
            <a:ext cx="88069" cy="77129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" name="直線コネクタ 131">
            <a:extLst>
              <a:ext uri="{FF2B5EF4-FFF2-40B4-BE49-F238E27FC236}">
                <a16:creationId xmlns:a16="http://schemas.microsoft.com/office/drawing/2014/main" id="{FBCE671F-6D7E-9216-E1C2-CA03F814815B}"/>
              </a:ext>
            </a:extLst>
          </xdr:cNvPr>
          <xdr:cNvCxnSpPr/>
        </xdr:nvCxnSpPr>
        <xdr:spPr>
          <a:xfrm flipH="1">
            <a:off x="13308005" y="6681998"/>
            <a:ext cx="88069" cy="77129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" name="直線コネクタ 132">
            <a:extLst>
              <a:ext uri="{FF2B5EF4-FFF2-40B4-BE49-F238E27FC236}">
                <a16:creationId xmlns:a16="http://schemas.microsoft.com/office/drawing/2014/main" id="{02432B47-EAB9-082D-E7C6-FDABA8552236}"/>
              </a:ext>
            </a:extLst>
          </xdr:cNvPr>
          <xdr:cNvCxnSpPr/>
        </xdr:nvCxnSpPr>
        <xdr:spPr>
          <a:xfrm flipH="1">
            <a:off x="13189663" y="6703685"/>
            <a:ext cx="57794" cy="50615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" name="直線コネクタ 133">
            <a:extLst>
              <a:ext uri="{FF2B5EF4-FFF2-40B4-BE49-F238E27FC236}">
                <a16:creationId xmlns:a16="http://schemas.microsoft.com/office/drawing/2014/main" id="{32DA87C6-CE2B-BA1E-ED1F-8B4565B87483}"/>
              </a:ext>
            </a:extLst>
          </xdr:cNvPr>
          <xdr:cNvCxnSpPr/>
        </xdr:nvCxnSpPr>
        <xdr:spPr>
          <a:xfrm flipH="1">
            <a:off x="13255715" y="6732608"/>
            <a:ext cx="24765" cy="2168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" name="直線コネクタ 134">
            <a:extLst>
              <a:ext uri="{FF2B5EF4-FFF2-40B4-BE49-F238E27FC236}">
                <a16:creationId xmlns:a16="http://schemas.microsoft.com/office/drawing/2014/main" id="{95693DB4-3FC4-F0BE-DEB6-E33C21E04837}"/>
              </a:ext>
            </a:extLst>
          </xdr:cNvPr>
          <xdr:cNvCxnSpPr/>
        </xdr:nvCxnSpPr>
        <xdr:spPr>
          <a:xfrm>
            <a:off x="14353844" y="6672351"/>
            <a:ext cx="71556" cy="6266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" name="直線コネクタ 135">
            <a:extLst>
              <a:ext uri="{FF2B5EF4-FFF2-40B4-BE49-F238E27FC236}">
                <a16:creationId xmlns:a16="http://schemas.microsoft.com/office/drawing/2014/main" id="{051EC119-F4DA-8C3C-E892-A4BE3E19AAF0}"/>
              </a:ext>
            </a:extLst>
          </xdr:cNvPr>
          <xdr:cNvCxnSpPr/>
        </xdr:nvCxnSpPr>
        <xdr:spPr>
          <a:xfrm>
            <a:off x="14540991" y="6672347"/>
            <a:ext cx="71556" cy="6266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" name="直線コネクタ 136">
            <a:extLst>
              <a:ext uri="{FF2B5EF4-FFF2-40B4-BE49-F238E27FC236}">
                <a16:creationId xmlns:a16="http://schemas.microsoft.com/office/drawing/2014/main" id="{396235D3-E003-921E-9C4E-6D04118B0D05}"/>
              </a:ext>
            </a:extLst>
          </xdr:cNvPr>
          <xdr:cNvCxnSpPr/>
        </xdr:nvCxnSpPr>
        <xdr:spPr>
          <a:xfrm>
            <a:off x="14722633" y="6672347"/>
            <a:ext cx="71556" cy="6266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" name="直線コネクタ 137">
            <a:extLst>
              <a:ext uri="{FF2B5EF4-FFF2-40B4-BE49-F238E27FC236}">
                <a16:creationId xmlns:a16="http://schemas.microsoft.com/office/drawing/2014/main" id="{0222C179-8359-3826-F2FE-3D07E460E273}"/>
              </a:ext>
            </a:extLst>
          </xdr:cNvPr>
          <xdr:cNvCxnSpPr/>
        </xdr:nvCxnSpPr>
        <xdr:spPr>
          <a:xfrm>
            <a:off x="14425396" y="6674763"/>
            <a:ext cx="33031" cy="2892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" name="直線コネクタ 138">
            <a:extLst>
              <a:ext uri="{FF2B5EF4-FFF2-40B4-BE49-F238E27FC236}">
                <a16:creationId xmlns:a16="http://schemas.microsoft.com/office/drawing/2014/main" id="{7378A9B3-70FB-83BA-8B78-8C50A361FB29}"/>
              </a:ext>
            </a:extLst>
          </xdr:cNvPr>
          <xdr:cNvCxnSpPr/>
        </xdr:nvCxnSpPr>
        <xdr:spPr>
          <a:xfrm>
            <a:off x="14788683" y="6674766"/>
            <a:ext cx="33031" cy="2892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" name="直線コネクタ 139">
            <a:extLst>
              <a:ext uri="{FF2B5EF4-FFF2-40B4-BE49-F238E27FC236}">
                <a16:creationId xmlns:a16="http://schemas.microsoft.com/office/drawing/2014/main" id="{3899C733-178A-F45D-6CB6-84E83DEEF50A}"/>
              </a:ext>
            </a:extLst>
          </xdr:cNvPr>
          <xdr:cNvCxnSpPr/>
        </xdr:nvCxnSpPr>
        <xdr:spPr>
          <a:xfrm>
            <a:off x="14609790" y="6674761"/>
            <a:ext cx="33031" cy="2892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" name="直線コネクタ 140">
            <a:extLst>
              <a:ext uri="{FF2B5EF4-FFF2-40B4-BE49-F238E27FC236}">
                <a16:creationId xmlns:a16="http://schemas.microsoft.com/office/drawing/2014/main" id="{22643610-8DD8-084A-252F-422201F7237D}"/>
              </a:ext>
            </a:extLst>
          </xdr:cNvPr>
          <xdr:cNvCxnSpPr/>
        </xdr:nvCxnSpPr>
        <xdr:spPr>
          <a:xfrm>
            <a:off x="14483194" y="6674765"/>
            <a:ext cx="93574" cy="8195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" name="直線コネクタ 141">
            <a:extLst>
              <a:ext uri="{FF2B5EF4-FFF2-40B4-BE49-F238E27FC236}">
                <a16:creationId xmlns:a16="http://schemas.microsoft.com/office/drawing/2014/main" id="{D796B088-CE74-2847-5F4C-3E5D282E619E}"/>
              </a:ext>
            </a:extLst>
          </xdr:cNvPr>
          <xdr:cNvCxnSpPr/>
        </xdr:nvCxnSpPr>
        <xdr:spPr>
          <a:xfrm>
            <a:off x="14659333" y="6674765"/>
            <a:ext cx="93574" cy="8195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" name="直線コネクタ 142">
            <a:extLst>
              <a:ext uri="{FF2B5EF4-FFF2-40B4-BE49-F238E27FC236}">
                <a16:creationId xmlns:a16="http://schemas.microsoft.com/office/drawing/2014/main" id="{F84931EA-D4F0-EA88-B897-EC50C3F34B64}"/>
              </a:ext>
            </a:extLst>
          </xdr:cNvPr>
          <xdr:cNvCxnSpPr/>
        </xdr:nvCxnSpPr>
        <xdr:spPr>
          <a:xfrm flipH="1">
            <a:off x="14395126" y="6679580"/>
            <a:ext cx="88069" cy="77129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" name="直線コネクタ 143">
            <a:extLst>
              <a:ext uri="{FF2B5EF4-FFF2-40B4-BE49-F238E27FC236}">
                <a16:creationId xmlns:a16="http://schemas.microsoft.com/office/drawing/2014/main" id="{F6E351F9-8592-54B7-45CF-22D9692CEAE7}"/>
              </a:ext>
            </a:extLst>
          </xdr:cNvPr>
          <xdr:cNvCxnSpPr/>
        </xdr:nvCxnSpPr>
        <xdr:spPr>
          <a:xfrm flipH="1">
            <a:off x="14579520" y="6681994"/>
            <a:ext cx="88069" cy="77129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" name="直線コネクタ 144">
            <a:extLst>
              <a:ext uri="{FF2B5EF4-FFF2-40B4-BE49-F238E27FC236}">
                <a16:creationId xmlns:a16="http://schemas.microsoft.com/office/drawing/2014/main" id="{F1BF56B1-101C-21ED-3A88-C6903EE428F2}"/>
              </a:ext>
            </a:extLst>
          </xdr:cNvPr>
          <xdr:cNvCxnSpPr/>
        </xdr:nvCxnSpPr>
        <xdr:spPr>
          <a:xfrm flipH="1">
            <a:off x="14461178" y="6703681"/>
            <a:ext cx="57794" cy="50615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6" name="直線コネクタ 145">
            <a:extLst>
              <a:ext uri="{FF2B5EF4-FFF2-40B4-BE49-F238E27FC236}">
                <a16:creationId xmlns:a16="http://schemas.microsoft.com/office/drawing/2014/main" id="{D314F9DC-CF69-A53D-323D-24235102440C}"/>
              </a:ext>
            </a:extLst>
          </xdr:cNvPr>
          <xdr:cNvCxnSpPr/>
        </xdr:nvCxnSpPr>
        <xdr:spPr>
          <a:xfrm flipH="1">
            <a:off x="14527230" y="6732604"/>
            <a:ext cx="24765" cy="2168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id="{5E4D10B8-C0DF-F874-79A9-7A244701F463}"/>
              </a:ext>
            </a:extLst>
          </xdr:cNvPr>
          <xdr:cNvCxnSpPr/>
        </xdr:nvCxnSpPr>
        <xdr:spPr>
          <a:xfrm>
            <a:off x="11447546" y="6674764"/>
            <a:ext cx="2102651" cy="207285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8" name="直線コネクタ 147">
            <a:extLst>
              <a:ext uri="{FF2B5EF4-FFF2-40B4-BE49-F238E27FC236}">
                <a16:creationId xmlns:a16="http://schemas.microsoft.com/office/drawing/2014/main" id="{719A9D5F-C0B7-1C5E-D4CD-E5B6B507AB67}"/>
              </a:ext>
            </a:extLst>
          </xdr:cNvPr>
          <xdr:cNvCxnSpPr/>
        </xdr:nvCxnSpPr>
        <xdr:spPr>
          <a:xfrm>
            <a:off x="11447549" y="7388205"/>
            <a:ext cx="2102651" cy="207285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7040EE78-8F35-A168-AA4E-A4AF3FB007E2}"/>
              </a:ext>
            </a:extLst>
          </xdr:cNvPr>
          <xdr:cNvSpPr txBox="1">
            <a:spLocks/>
          </xdr:cNvSpPr>
        </xdr:nvSpPr>
        <xdr:spPr>
          <a:xfrm>
            <a:off x="10669986" y="7754120"/>
            <a:ext cx="1665940" cy="3975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200"/>
              <a:t>ベース式露出型</a:t>
            </a:r>
          </a:p>
        </xdr:txBody>
      </xdr:sp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B1440670-BDC4-784B-38CD-9DE030333FCC}"/>
              </a:ext>
            </a:extLst>
          </xdr:cNvPr>
          <xdr:cNvSpPr txBox="1">
            <a:spLocks/>
          </xdr:cNvSpPr>
        </xdr:nvSpPr>
        <xdr:spPr>
          <a:xfrm>
            <a:off x="13195768" y="7754117"/>
            <a:ext cx="1665940" cy="3975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200"/>
              <a:t>ベース式埋設型</a:t>
            </a:r>
          </a:p>
        </xdr:txBody>
      </xdr:sp>
      <xdr:cxnSp macro="">
        <xdr:nvCxnSpPr>
          <xdr:cNvPr id="151" name="直線コネクタ 150">
            <a:extLst>
              <a:ext uri="{FF2B5EF4-FFF2-40B4-BE49-F238E27FC236}">
                <a16:creationId xmlns:a16="http://schemas.microsoft.com/office/drawing/2014/main" id="{61A101F5-67A1-5595-B8B1-C4C3F35550C8}"/>
              </a:ext>
            </a:extLst>
          </xdr:cNvPr>
          <xdr:cNvCxnSpPr/>
        </xdr:nvCxnSpPr>
        <xdr:spPr>
          <a:xfrm>
            <a:off x="10539332" y="8029345"/>
            <a:ext cx="1442132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2" name="直線コネクタ 151">
            <a:extLst>
              <a:ext uri="{FF2B5EF4-FFF2-40B4-BE49-F238E27FC236}">
                <a16:creationId xmlns:a16="http://schemas.microsoft.com/office/drawing/2014/main" id="{6B81A532-B25C-A4C2-8A18-CBAC7B2FAAEC}"/>
              </a:ext>
            </a:extLst>
          </xdr:cNvPr>
          <xdr:cNvCxnSpPr/>
        </xdr:nvCxnSpPr>
        <xdr:spPr>
          <a:xfrm>
            <a:off x="13060311" y="8019704"/>
            <a:ext cx="1442132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81643</xdr:colOff>
      <xdr:row>5</xdr:row>
      <xdr:rowOff>13607</xdr:rowOff>
    </xdr:from>
    <xdr:to>
      <xdr:col>39</xdr:col>
      <xdr:colOff>249620</xdr:colOff>
      <xdr:row>15</xdr:row>
      <xdr:rowOff>0</xdr:rowOff>
    </xdr:to>
    <xdr:sp macro="" textlink="">
      <xdr:nvSpPr>
        <xdr:cNvPr id="153" name="右中かっこ 152">
          <a:extLst>
            <a:ext uri="{FF2B5EF4-FFF2-40B4-BE49-F238E27FC236}">
              <a16:creationId xmlns:a16="http://schemas.microsoft.com/office/drawing/2014/main" id="{89169FB0-D740-8EE1-6520-B7492B83A30D}"/>
            </a:ext>
          </a:extLst>
        </xdr:cNvPr>
        <xdr:cNvSpPr/>
      </xdr:nvSpPr>
      <xdr:spPr>
        <a:xfrm>
          <a:off x="23184695" y="959538"/>
          <a:ext cx="167977" cy="2351221"/>
        </a:xfrm>
        <a:prstGeom prst="rightBrace">
          <a:avLst>
            <a:gd name="adj1" fmla="val 70903"/>
            <a:gd name="adj2" fmla="val 4972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82956</xdr:colOff>
      <xdr:row>16</xdr:row>
      <xdr:rowOff>21503</xdr:rowOff>
    </xdr:from>
    <xdr:to>
      <xdr:col>40</xdr:col>
      <xdr:colOff>1313</xdr:colOff>
      <xdr:row>30</xdr:row>
      <xdr:rowOff>223345</xdr:rowOff>
    </xdr:to>
    <xdr:sp macro="" textlink="">
      <xdr:nvSpPr>
        <xdr:cNvPr id="154" name="右中かっこ 153">
          <a:extLst>
            <a:ext uri="{FF2B5EF4-FFF2-40B4-BE49-F238E27FC236}">
              <a16:creationId xmlns:a16="http://schemas.microsoft.com/office/drawing/2014/main" id="{C6494D12-4DAE-4288-92E6-363CD5AD1E17}"/>
            </a:ext>
          </a:extLst>
        </xdr:cNvPr>
        <xdr:cNvSpPr/>
      </xdr:nvSpPr>
      <xdr:spPr>
        <a:xfrm>
          <a:off x="23186008" y="3568744"/>
          <a:ext cx="167977" cy="3538877"/>
        </a:xfrm>
        <a:prstGeom prst="rightBrace">
          <a:avLst>
            <a:gd name="adj1" fmla="val 70903"/>
            <a:gd name="adj2" fmla="val 4972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32</xdr:col>
      <xdr:colOff>12700</xdr:colOff>
      <xdr:row>20</xdr:row>
      <xdr:rowOff>25400</xdr:rowOff>
    </xdr:to>
    <xdr:sp macro="" textlink="">
      <xdr:nvSpPr>
        <xdr:cNvPr id="156" name="正方形/長方形 155">
          <a:extLst>
            <a:ext uri="{FF2B5EF4-FFF2-40B4-BE49-F238E27FC236}">
              <a16:creationId xmlns:a16="http://schemas.microsoft.com/office/drawing/2014/main" id="{6553E1A6-171A-4405-98F7-4A0936C9CC1C}"/>
            </a:ext>
          </a:extLst>
        </xdr:cNvPr>
        <xdr:cNvSpPr/>
      </xdr:nvSpPr>
      <xdr:spPr>
        <a:xfrm>
          <a:off x="16395700" y="4343400"/>
          <a:ext cx="3657600" cy="266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0</xdr:colOff>
      <xdr:row>2</xdr:row>
      <xdr:rowOff>0</xdr:rowOff>
    </xdr:from>
    <xdr:to>
      <xdr:col>32</xdr:col>
      <xdr:colOff>12700</xdr:colOff>
      <xdr:row>20</xdr:row>
      <xdr:rowOff>25400</xdr:rowOff>
    </xdr:to>
    <xdr:sp macro="" textlink="">
      <xdr:nvSpPr>
        <xdr:cNvPr id="157" name="正方形/長方形 156">
          <a:extLst>
            <a:ext uri="{FF2B5EF4-FFF2-40B4-BE49-F238E27FC236}">
              <a16:creationId xmlns:a16="http://schemas.microsoft.com/office/drawing/2014/main" id="{D07B904F-D32F-4832-8402-8925C152F196}"/>
            </a:ext>
          </a:extLst>
        </xdr:cNvPr>
        <xdr:cNvSpPr/>
      </xdr:nvSpPr>
      <xdr:spPr>
        <a:xfrm>
          <a:off x="19545300" y="241300"/>
          <a:ext cx="508000" cy="43688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/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mlit.go.jp/road/sign/kijyun/bunya06.html" TargetMode="External"/><Relationship Id="rId7" Type="http://schemas.openxmlformats.org/officeDocument/2006/relationships/hyperlink" Target="https://ce-note.com/light-foundation-s50" TargetMode="External"/><Relationship Id="rId2" Type="http://schemas.openxmlformats.org/officeDocument/2006/relationships/hyperlink" Target="https://www.jlma.or.jp/siryo/kokai.htm" TargetMode="External"/><Relationship Id="rId1" Type="http://schemas.openxmlformats.org/officeDocument/2006/relationships/hyperlink" Target="https://www.mlit.go.jp/road/sign/kijyun/bunya06.html" TargetMode="External"/><Relationship Id="rId6" Type="http://schemas.openxmlformats.org/officeDocument/2006/relationships/hyperlink" Target="https://www.jlma.or.jp/siryo/kokai.htm" TargetMode="External"/><Relationship Id="rId5" Type="http://schemas.openxmlformats.org/officeDocument/2006/relationships/hyperlink" Target="https://www.jlma.or.jp/siryo/pdf/kokai/JIL1001taperpole.pdf" TargetMode="External"/><Relationship Id="rId4" Type="http://schemas.openxmlformats.org/officeDocument/2006/relationships/hyperlink" Target="https://www.mlit.go.jp/road/sign/kijyun/pdf/19750715huzokubutsukiso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2"/>
  <sheetViews>
    <sheetView tabSelected="1" view="pageBreakPreview" zoomScale="60" zoomScaleNormal="100" workbookViewId="0"/>
  </sheetViews>
  <sheetFormatPr defaultRowHeight="18.75" x14ac:dyDescent="0.4"/>
  <cols>
    <col min="1" max="1" width="2.875" customWidth="1"/>
    <col min="2" max="2" width="4.875" customWidth="1"/>
    <col min="4" max="4" width="6.375" customWidth="1"/>
    <col min="5" max="5" width="13.125" customWidth="1"/>
    <col min="6" max="6" width="9.125" bestFit="1" customWidth="1"/>
    <col min="7" max="7" width="14.75" customWidth="1"/>
    <col min="8" max="8" width="9.375" customWidth="1"/>
    <col min="9" max="9" width="13.125" bestFit="1" customWidth="1"/>
    <col min="10" max="10" width="20.125" customWidth="1"/>
    <col min="11" max="11" width="3.25" customWidth="1"/>
    <col min="12" max="12" width="3.75" customWidth="1"/>
    <col min="13" max="13" width="16.125" customWidth="1"/>
    <col min="14" max="14" width="12.25" customWidth="1"/>
    <col min="15" max="15" width="7.875" bestFit="1" customWidth="1"/>
    <col min="16" max="17" width="6.75" bestFit="1" customWidth="1"/>
    <col min="18" max="18" width="6.75" customWidth="1"/>
    <col min="19" max="22" width="6.625" customWidth="1"/>
    <col min="23" max="23" width="8.875" customWidth="1"/>
    <col min="24" max="24" width="10.375" customWidth="1"/>
    <col min="25" max="25" width="2.25" customWidth="1"/>
    <col min="26" max="26" width="8.875" customWidth="1"/>
    <col min="27" max="39" width="6.375" customWidth="1"/>
    <col min="40" max="40" width="3.25" customWidth="1"/>
    <col min="41" max="41" width="8.75" customWidth="1"/>
  </cols>
  <sheetData>
    <row r="1" spans="1:41" x14ac:dyDescent="0.4">
      <c r="B1" s="1" t="s">
        <v>94</v>
      </c>
      <c r="I1" s="59" t="s">
        <v>68</v>
      </c>
    </row>
    <row r="2" spans="1:41" ht="19.5" x14ac:dyDescent="0.4">
      <c r="A2" s="61" t="s">
        <v>86</v>
      </c>
      <c r="AD2" t="s">
        <v>57</v>
      </c>
    </row>
    <row r="3" spans="1:41" ht="18.75" customHeight="1" x14ac:dyDescent="0.4">
      <c r="Z3" s="79" t="s">
        <v>73</v>
      </c>
      <c r="AA3" s="37"/>
      <c r="AB3" s="38"/>
      <c r="AC3" s="37"/>
      <c r="AD3" s="38"/>
      <c r="AE3" s="37"/>
      <c r="AF3" s="38"/>
      <c r="AG3" s="37"/>
      <c r="AH3" s="38"/>
      <c r="AI3" s="37"/>
      <c r="AJ3" s="38"/>
      <c r="AK3" s="37"/>
      <c r="AL3" s="38"/>
      <c r="AM3" s="37"/>
    </row>
    <row r="4" spans="1:41" x14ac:dyDescent="0.4">
      <c r="B4" t="s">
        <v>0</v>
      </c>
      <c r="Z4" s="80"/>
      <c r="AA4" s="39">
        <v>0.03</v>
      </c>
      <c r="AB4" s="21">
        <v>0.05</v>
      </c>
      <c r="AC4" s="39">
        <v>0.1</v>
      </c>
      <c r="AD4" s="21">
        <v>0.15</v>
      </c>
      <c r="AE4" s="39">
        <v>0.2</v>
      </c>
      <c r="AF4" s="21">
        <v>0.3</v>
      </c>
      <c r="AG4" s="39">
        <v>0.4</v>
      </c>
      <c r="AH4" s="21">
        <v>0.5</v>
      </c>
      <c r="AI4" s="39">
        <v>0.6</v>
      </c>
      <c r="AJ4" s="21">
        <v>0.8</v>
      </c>
      <c r="AK4" s="39">
        <v>1</v>
      </c>
      <c r="AL4" s="21">
        <v>1.2</v>
      </c>
      <c r="AM4" s="39">
        <v>1.4</v>
      </c>
    </row>
    <row r="5" spans="1:41" x14ac:dyDescent="0.4">
      <c r="C5" s="1" t="s">
        <v>87</v>
      </c>
      <c r="I5" t="s">
        <v>65</v>
      </c>
      <c r="Z5" s="81"/>
      <c r="AA5" s="39"/>
      <c r="AB5" s="21"/>
      <c r="AC5" s="39"/>
      <c r="AD5" s="21"/>
      <c r="AE5" s="39"/>
      <c r="AF5" s="21"/>
      <c r="AG5" s="39"/>
      <c r="AH5" s="21"/>
      <c r="AI5" s="39"/>
      <c r="AJ5" s="21"/>
      <c r="AK5" s="39"/>
      <c r="AL5" s="21"/>
      <c r="AM5" s="39"/>
    </row>
    <row r="6" spans="1:41" x14ac:dyDescent="0.4">
      <c r="C6" t="s">
        <v>72</v>
      </c>
      <c r="Z6" s="40">
        <v>0.05</v>
      </c>
      <c r="AA6" s="33">
        <v>40</v>
      </c>
      <c r="AB6" s="34"/>
      <c r="AC6" s="33"/>
      <c r="AD6" s="34"/>
      <c r="AE6" s="33"/>
      <c r="AF6" s="34"/>
      <c r="AG6" s="33"/>
      <c r="AH6" s="34"/>
      <c r="AI6" s="33"/>
      <c r="AJ6" s="34"/>
      <c r="AK6" s="33"/>
      <c r="AL6" s="34"/>
      <c r="AM6" s="33"/>
    </row>
    <row r="7" spans="1:41" ht="18.75" customHeight="1" x14ac:dyDescent="0.4">
      <c r="C7" t="s">
        <v>66</v>
      </c>
      <c r="Z7" s="41">
        <v>0.1</v>
      </c>
      <c r="AA7" s="29">
        <v>60</v>
      </c>
      <c r="AB7">
        <v>60</v>
      </c>
      <c r="AC7" s="29"/>
      <c r="AE7" s="29"/>
      <c r="AG7" s="29"/>
      <c r="AI7" s="29"/>
      <c r="AK7" s="29"/>
      <c r="AM7" s="29"/>
    </row>
    <row r="8" spans="1:41" x14ac:dyDescent="0.4">
      <c r="C8" t="s">
        <v>88</v>
      </c>
      <c r="Z8" s="41">
        <v>0.15</v>
      </c>
      <c r="AA8" s="29">
        <v>60</v>
      </c>
      <c r="AB8">
        <v>60</v>
      </c>
      <c r="AC8" s="29">
        <v>90</v>
      </c>
      <c r="AE8" s="29"/>
      <c r="AG8" s="29"/>
      <c r="AI8" s="29"/>
      <c r="AK8" s="29"/>
      <c r="AM8" s="29"/>
      <c r="AN8" s="11"/>
      <c r="AO8" s="76" t="s">
        <v>58</v>
      </c>
    </row>
    <row r="9" spans="1:41" x14ac:dyDescent="0.4">
      <c r="Z9" s="41">
        <v>0.2</v>
      </c>
      <c r="AA9" s="29">
        <v>90</v>
      </c>
      <c r="AB9">
        <v>90</v>
      </c>
      <c r="AC9" s="29">
        <v>90</v>
      </c>
      <c r="AD9">
        <v>90</v>
      </c>
      <c r="AE9" s="29"/>
      <c r="AG9" s="29"/>
      <c r="AI9" s="29"/>
      <c r="AK9" s="29"/>
      <c r="AM9" s="29"/>
      <c r="AN9" s="11"/>
      <c r="AO9" s="76"/>
    </row>
    <row r="10" spans="1:41" x14ac:dyDescent="0.4">
      <c r="B10" t="s">
        <v>2</v>
      </c>
      <c r="Z10" s="41">
        <v>0.3</v>
      </c>
      <c r="AA10" s="29"/>
      <c r="AB10">
        <v>90</v>
      </c>
      <c r="AC10" s="29">
        <v>90</v>
      </c>
      <c r="AD10">
        <v>120</v>
      </c>
      <c r="AE10" s="29">
        <v>120</v>
      </c>
      <c r="AG10" s="29"/>
      <c r="AI10" s="29"/>
      <c r="AK10" s="29"/>
      <c r="AM10" s="29"/>
      <c r="AN10" s="11"/>
      <c r="AO10" s="76"/>
    </row>
    <row r="11" spans="1:41" x14ac:dyDescent="0.4">
      <c r="C11" t="s">
        <v>62</v>
      </c>
      <c r="D11" s="47" t="s">
        <v>89</v>
      </c>
      <c r="G11" t="s">
        <v>64</v>
      </c>
      <c r="H11" s="46">
        <v>60</v>
      </c>
      <c r="I11" t="s">
        <v>84</v>
      </c>
      <c r="Z11" s="45">
        <v>0.4</v>
      </c>
      <c r="AA11" s="29"/>
      <c r="AC11" s="29">
        <v>120</v>
      </c>
      <c r="AD11">
        <v>120</v>
      </c>
      <c r="AE11" s="29">
        <v>120</v>
      </c>
      <c r="AG11" s="29"/>
      <c r="AI11" s="29"/>
      <c r="AK11" s="29"/>
      <c r="AM11" s="29"/>
      <c r="AN11" s="11"/>
      <c r="AO11" s="76"/>
    </row>
    <row r="12" spans="1:41" x14ac:dyDescent="0.4">
      <c r="C12" t="s">
        <v>63</v>
      </c>
      <c r="D12" t="s">
        <v>25</v>
      </c>
      <c r="G12" s="46" t="s">
        <v>8</v>
      </c>
      <c r="H12" s="46">
        <v>12</v>
      </c>
      <c r="I12" t="s">
        <v>26</v>
      </c>
      <c r="Z12" s="41">
        <v>0.5</v>
      </c>
      <c r="AA12" s="29"/>
      <c r="AC12" s="29">
        <v>120</v>
      </c>
      <c r="AD12">
        <v>120</v>
      </c>
      <c r="AE12" s="29">
        <v>120</v>
      </c>
      <c r="AF12">
        <v>150</v>
      </c>
      <c r="AG12" s="29"/>
      <c r="AI12" s="29"/>
      <c r="AK12" s="29"/>
      <c r="AM12" s="29"/>
      <c r="AN12" s="11"/>
      <c r="AO12" s="76"/>
    </row>
    <row r="13" spans="1:41" x14ac:dyDescent="0.4">
      <c r="J13" s="36" t="s">
        <v>79</v>
      </c>
      <c r="Z13" s="41">
        <v>0.6</v>
      </c>
      <c r="AA13" s="29"/>
      <c r="AC13" s="29">
        <v>120</v>
      </c>
      <c r="AD13">
        <v>120</v>
      </c>
      <c r="AE13" s="29">
        <v>150</v>
      </c>
      <c r="AF13">
        <v>150</v>
      </c>
      <c r="AG13" s="29">
        <v>150</v>
      </c>
      <c r="AI13" s="29"/>
      <c r="AK13" s="29"/>
      <c r="AM13" s="29"/>
      <c r="AN13" s="11"/>
      <c r="AO13" s="76"/>
    </row>
    <row r="14" spans="1:41" x14ac:dyDescent="0.4">
      <c r="C14" s="19" t="s">
        <v>74</v>
      </c>
      <c r="D14" s="54" t="s">
        <v>16</v>
      </c>
      <c r="E14" s="54" t="s">
        <v>17</v>
      </c>
      <c r="F14" s="54" t="s">
        <v>18</v>
      </c>
      <c r="G14" s="54" t="s">
        <v>19</v>
      </c>
      <c r="H14" s="54" t="s">
        <v>20</v>
      </c>
      <c r="I14" s="54" t="s">
        <v>21</v>
      </c>
      <c r="J14" s="55" t="s">
        <v>22</v>
      </c>
      <c r="Z14" s="41">
        <v>0.8</v>
      </c>
      <c r="AA14" s="29"/>
      <c r="AC14" s="29"/>
      <c r="AD14">
        <v>150</v>
      </c>
      <c r="AE14" s="29">
        <v>150</v>
      </c>
      <c r="AF14">
        <v>150</v>
      </c>
      <c r="AG14" s="29">
        <v>150</v>
      </c>
      <c r="AH14">
        <v>180</v>
      </c>
      <c r="AI14" s="29"/>
      <c r="AK14" s="29"/>
      <c r="AM14" s="29"/>
    </row>
    <row r="15" spans="1:41" x14ac:dyDescent="0.4">
      <c r="C15" s="62">
        <f>_xlfn.IFS(H12=8,8000,H12=10,10000,H12=12,12000)</f>
        <v>12000</v>
      </c>
      <c r="D15" s="63">
        <f>VLOOKUP($C15,$O38:$V43,2)</f>
        <v>2500</v>
      </c>
      <c r="E15" s="63">
        <f>VLOOKUP($C15,$O38:$V43,3)</f>
        <v>8000</v>
      </c>
      <c r="F15" s="63">
        <f>VLOOKUP($C15,$O38:$V43,4)</f>
        <v>1500</v>
      </c>
      <c r="G15" s="63">
        <f>VLOOKUP($C15,$O38:$V43,5)</f>
        <v>75</v>
      </c>
      <c r="H15" s="63">
        <f>VLOOKUP($C15,$O38:$V43,6)</f>
        <v>75</v>
      </c>
      <c r="I15" s="63">
        <f>VLOOKUP($C15,$O38:$V43,7)</f>
        <v>195</v>
      </c>
      <c r="J15" s="64">
        <f>VLOOKUP($C15,$O38:$V43,8)</f>
        <v>195</v>
      </c>
      <c r="Z15" s="42">
        <v>1</v>
      </c>
      <c r="AA15" s="27"/>
      <c r="AB15" s="9"/>
      <c r="AC15" s="27"/>
      <c r="AD15" s="9">
        <v>150</v>
      </c>
      <c r="AE15" s="27">
        <v>150</v>
      </c>
      <c r="AF15" s="9">
        <v>180</v>
      </c>
      <c r="AG15" s="27">
        <v>150</v>
      </c>
      <c r="AH15" s="9">
        <v>180</v>
      </c>
      <c r="AI15" s="27">
        <v>180</v>
      </c>
      <c r="AJ15" s="9"/>
      <c r="AK15" s="27"/>
      <c r="AL15" s="9"/>
      <c r="AM15" s="27"/>
    </row>
    <row r="16" spans="1:41" x14ac:dyDescent="0.4">
      <c r="Z16" s="39"/>
      <c r="AA16" s="29"/>
      <c r="AC16" s="29"/>
      <c r="AE16" s="29"/>
      <c r="AG16" s="29"/>
      <c r="AI16" s="29"/>
      <c r="AK16" s="29"/>
      <c r="AM16" s="29"/>
    </row>
    <row r="17" spans="2:41" ht="18.75" customHeight="1" x14ac:dyDescent="0.4">
      <c r="B17" t="s">
        <v>92</v>
      </c>
      <c r="Z17" s="43">
        <v>1.2</v>
      </c>
      <c r="AA17" s="29"/>
      <c r="AC17" s="29"/>
      <c r="AE17" s="29">
        <v>120</v>
      </c>
      <c r="AF17">
        <v>120</v>
      </c>
      <c r="AG17" s="29">
        <v>120</v>
      </c>
      <c r="AH17">
        <v>150</v>
      </c>
      <c r="AI17" s="29">
        <v>150</v>
      </c>
      <c r="AJ17">
        <v>150</v>
      </c>
      <c r="AK17" s="29"/>
      <c r="AM17" s="29"/>
    </row>
    <row r="18" spans="2:41" x14ac:dyDescent="0.4">
      <c r="C18" s="77" t="s">
        <v>41</v>
      </c>
      <c r="D18" s="5">
        <v>1</v>
      </c>
      <c r="E18" s="78" t="s">
        <v>37</v>
      </c>
      <c r="F18" s="78"/>
      <c r="G18" t="s">
        <v>42</v>
      </c>
      <c r="Z18" s="43">
        <v>1.4</v>
      </c>
      <c r="AA18" s="29"/>
      <c r="AC18" s="29"/>
      <c r="AE18" s="29">
        <v>150</v>
      </c>
      <c r="AF18">
        <v>150</v>
      </c>
      <c r="AG18" s="29">
        <v>150</v>
      </c>
      <c r="AH18">
        <v>150</v>
      </c>
      <c r="AI18" s="29">
        <v>150</v>
      </c>
      <c r="AJ18">
        <v>150</v>
      </c>
      <c r="AK18" s="29"/>
      <c r="AM18" s="29"/>
      <c r="AN18" s="11"/>
    </row>
    <row r="19" spans="2:41" x14ac:dyDescent="0.4">
      <c r="C19" s="77"/>
      <c r="D19" s="4">
        <v>16</v>
      </c>
      <c r="E19" s="78"/>
      <c r="F19" s="78"/>
      <c r="G19" t="s">
        <v>27</v>
      </c>
      <c r="Z19" s="43">
        <v>1.6</v>
      </c>
      <c r="AA19" s="29"/>
      <c r="AC19" s="29"/>
      <c r="AE19" s="29"/>
      <c r="AF19">
        <v>150</v>
      </c>
      <c r="AG19" s="29">
        <v>150</v>
      </c>
      <c r="AH19">
        <v>150</v>
      </c>
      <c r="AI19" s="29">
        <v>150</v>
      </c>
      <c r="AJ19">
        <v>150</v>
      </c>
      <c r="AK19" s="29">
        <v>180</v>
      </c>
      <c r="AM19" s="29"/>
      <c r="AN19" s="11"/>
      <c r="AO19" s="44"/>
    </row>
    <row r="20" spans="2:41" x14ac:dyDescent="0.4">
      <c r="G20" t="s">
        <v>28</v>
      </c>
      <c r="Z20" s="43">
        <v>1.8</v>
      </c>
      <c r="AA20" s="29"/>
      <c r="AC20" s="29"/>
      <c r="AE20" s="29"/>
      <c r="AF20" s="48">
        <v>150</v>
      </c>
      <c r="AG20" s="29">
        <v>150</v>
      </c>
      <c r="AH20">
        <v>150</v>
      </c>
      <c r="AI20" s="29">
        <v>150</v>
      </c>
      <c r="AJ20">
        <v>180</v>
      </c>
      <c r="AK20" s="29">
        <v>180</v>
      </c>
      <c r="AM20" s="29"/>
      <c r="AN20" s="11"/>
      <c r="AO20" s="44"/>
    </row>
    <row r="21" spans="2:41" x14ac:dyDescent="0.4">
      <c r="C21" t="s">
        <v>93</v>
      </c>
      <c r="L21" s="6"/>
      <c r="Z21" s="43">
        <v>2</v>
      </c>
      <c r="AA21" s="29"/>
      <c r="AC21" s="29"/>
      <c r="AE21" s="29"/>
      <c r="AF21">
        <v>150</v>
      </c>
      <c r="AG21" s="29">
        <v>150</v>
      </c>
      <c r="AH21">
        <v>180</v>
      </c>
      <c r="AI21" s="29">
        <v>180</v>
      </c>
      <c r="AJ21">
        <v>180</v>
      </c>
      <c r="AK21" s="29">
        <v>180</v>
      </c>
      <c r="AL21">
        <v>180</v>
      </c>
      <c r="AM21" s="29"/>
      <c r="AN21" s="11"/>
      <c r="AO21" s="76" t="s">
        <v>59</v>
      </c>
    </row>
    <row r="22" spans="2:41" x14ac:dyDescent="0.4">
      <c r="Z22" s="43">
        <v>2.4</v>
      </c>
      <c r="AA22" s="29"/>
      <c r="AC22" s="29"/>
      <c r="AE22" s="29"/>
      <c r="AG22" s="29">
        <v>180</v>
      </c>
      <c r="AH22">
        <v>180</v>
      </c>
      <c r="AI22" s="29">
        <v>180</v>
      </c>
      <c r="AJ22">
        <v>180</v>
      </c>
      <c r="AK22" s="29">
        <v>180</v>
      </c>
      <c r="AL22">
        <v>210</v>
      </c>
      <c r="AM22" s="29">
        <v>210</v>
      </c>
      <c r="AN22" s="11"/>
      <c r="AO22" s="76"/>
    </row>
    <row r="23" spans="2:41" x14ac:dyDescent="0.4">
      <c r="C23" t="s">
        <v>90</v>
      </c>
      <c r="D23" t="s">
        <v>40</v>
      </c>
      <c r="F23" s="7">
        <f>1/16*H11^2*1.2</f>
        <v>270</v>
      </c>
      <c r="G23" t="s">
        <v>39</v>
      </c>
      <c r="H23" s="6"/>
      <c r="Z23" s="43">
        <v>2.8</v>
      </c>
      <c r="AA23" s="29"/>
      <c r="AC23" s="29"/>
      <c r="AE23" s="29"/>
      <c r="AG23" s="29">
        <v>180</v>
      </c>
      <c r="AH23">
        <v>180</v>
      </c>
      <c r="AI23" s="29">
        <v>180</v>
      </c>
      <c r="AJ23">
        <v>210</v>
      </c>
      <c r="AK23" s="29">
        <v>210</v>
      </c>
      <c r="AL23">
        <v>210</v>
      </c>
      <c r="AM23" s="29">
        <v>210</v>
      </c>
      <c r="AN23" s="11"/>
      <c r="AO23" s="76"/>
    </row>
    <row r="24" spans="2:41" x14ac:dyDescent="0.4">
      <c r="C24" t="s">
        <v>43</v>
      </c>
      <c r="D24" t="s">
        <v>38</v>
      </c>
      <c r="F24" s="7">
        <f>1/16*H11^2*0.7</f>
        <v>157.5</v>
      </c>
      <c r="G24" t="s">
        <v>39</v>
      </c>
      <c r="H24" s="6"/>
      <c r="L24" s="35"/>
      <c r="Z24" s="43">
        <v>3.2</v>
      </c>
      <c r="AA24" s="29"/>
      <c r="AC24" s="29"/>
      <c r="AE24" s="29"/>
      <c r="AG24" s="29"/>
      <c r="AH24">
        <v>210</v>
      </c>
      <c r="AI24" s="29">
        <v>210</v>
      </c>
      <c r="AJ24">
        <v>210</v>
      </c>
      <c r="AK24" s="29">
        <v>210</v>
      </c>
      <c r="AL24">
        <v>210</v>
      </c>
      <c r="AM24" s="29">
        <v>210</v>
      </c>
      <c r="AO24" s="76"/>
    </row>
    <row r="25" spans="2:41" x14ac:dyDescent="0.4">
      <c r="Z25" s="43">
        <v>3.6</v>
      </c>
      <c r="AA25" s="29"/>
      <c r="AC25" s="29"/>
      <c r="AE25" s="29"/>
      <c r="AG25" s="29"/>
      <c r="AH25">
        <v>210</v>
      </c>
      <c r="AI25" s="29">
        <v>210</v>
      </c>
      <c r="AJ25">
        <v>210</v>
      </c>
      <c r="AK25" s="29">
        <v>210</v>
      </c>
      <c r="AL25">
        <v>210</v>
      </c>
      <c r="AM25" s="29">
        <v>240</v>
      </c>
      <c r="AO25" s="76"/>
    </row>
    <row r="26" spans="2:41" x14ac:dyDescent="0.4">
      <c r="B26" t="s">
        <v>91</v>
      </c>
      <c r="Z26" s="43">
        <v>4</v>
      </c>
      <c r="AA26" s="29"/>
      <c r="AC26" s="29"/>
      <c r="AE26" s="29"/>
      <c r="AG26" s="29"/>
      <c r="AI26" s="29">
        <v>210</v>
      </c>
      <c r="AJ26">
        <v>210</v>
      </c>
      <c r="AK26" s="29">
        <v>210</v>
      </c>
      <c r="AL26">
        <v>240</v>
      </c>
      <c r="AM26" s="29">
        <v>240</v>
      </c>
      <c r="AO26" s="76"/>
    </row>
    <row r="27" spans="2:41" x14ac:dyDescent="0.4">
      <c r="C27" s="65"/>
      <c r="D27" s="38"/>
      <c r="E27" s="66"/>
      <c r="F27" s="38" t="s">
        <v>81</v>
      </c>
      <c r="G27" s="38"/>
      <c r="H27" s="66" t="s">
        <v>50</v>
      </c>
      <c r="I27" s="67" t="s">
        <v>78</v>
      </c>
      <c r="Z27" s="43">
        <v>4.5</v>
      </c>
      <c r="AA27" s="29"/>
      <c r="AC27" s="29"/>
      <c r="AE27" s="29"/>
      <c r="AG27" s="29"/>
      <c r="AI27" s="29"/>
      <c r="AJ27">
        <v>240</v>
      </c>
      <c r="AK27" s="29">
        <v>240</v>
      </c>
      <c r="AL27">
        <v>240</v>
      </c>
      <c r="AM27" s="29">
        <v>240</v>
      </c>
    </row>
    <row r="28" spans="2:41" x14ac:dyDescent="0.4">
      <c r="C28" s="24"/>
      <c r="D28" s="25"/>
      <c r="E28" s="68"/>
      <c r="F28" s="25"/>
      <c r="G28" s="25"/>
      <c r="H28" s="68"/>
      <c r="I28" s="69" t="s">
        <v>82</v>
      </c>
      <c r="Z28" s="43">
        <v>5</v>
      </c>
      <c r="AA28" s="29"/>
      <c r="AC28" s="29"/>
      <c r="AE28" s="29"/>
      <c r="AG28" s="29"/>
      <c r="AI28" s="29"/>
      <c r="AJ28">
        <v>240</v>
      </c>
      <c r="AK28" s="29">
        <v>240</v>
      </c>
      <c r="AL28">
        <v>240</v>
      </c>
      <c r="AM28" s="29">
        <v>240</v>
      </c>
    </row>
    <row r="29" spans="2:41" x14ac:dyDescent="0.4">
      <c r="C29" s="20" t="s">
        <v>3</v>
      </c>
      <c r="D29" s="21"/>
      <c r="E29" s="10" t="s">
        <v>35</v>
      </c>
      <c r="G29" s="46">
        <v>0.13</v>
      </c>
      <c r="H29" s="13">
        <f>F23</f>
        <v>270</v>
      </c>
      <c r="I29" s="15">
        <f>ROUND(G29*H29,2)</f>
        <v>35.1</v>
      </c>
      <c r="Z29" s="43">
        <v>6</v>
      </c>
      <c r="AA29" s="29"/>
      <c r="AC29" s="29"/>
      <c r="AE29" s="29"/>
      <c r="AG29" s="29"/>
      <c r="AI29" s="29"/>
      <c r="AJ29">
        <v>240</v>
      </c>
      <c r="AK29" s="29">
        <v>240</v>
      </c>
      <c r="AL29">
        <v>270</v>
      </c>
      <c r="AM29" s="29">
        <v>270</v>
      </c>
    </row>
    <row r="30" spans="2:41" x14ac:dyDescent="0.4">
      <c r="C30" s="20" t="s">
        <v>4</v>
      </c>
      <c r="D30" s="21" t="s">
        <v>29</v>
      </c>
      <c r="E30" s="11" t="s">
        <v>32</v>
      </c>
      <c r="G30" s="48">
        <f>ROUND(D15*G15/1000000,2)</f>
        <v>0.19</v>
      </c>
      <c r="H30" s="13">
        <f>F$24</f>
        <v>157.5</v>
      </c>
      <c r="I30" s="15">
        <f t="shared" ref="I30:I31" si="0">ROUND(G30*H30,2)</f>
        <v>29.93</v>
      </c>
      <c r="Z30" s="43">
        <v>7</v>
      </c>
      <c r="AA30" s="29"/>
      <c r="AC30" s="29"/>
      <c r="AE30" s="29"/>
      <c r="AG30" s="29"/>
      <c r="AI30" s="29"/>
      <c r="AK30" s="29">
        <v>270</v>
      </c>
      <c r="AL30">
        <v>270</v>
      </c>
      <c r="AM30" s="29">
        <v>270</v>
      </c>
    </row>
    <row r="31" spans="2:41" x14ac:dyDescent="0.4">
      <c r="C31" s="20"/>
      <c r="D31" s="21" t="s">
        <v>31</v>
      </c>
      <c r="E31" s="11" t="s">
        <v>33</v>
      </c>
      <c r="G31" s="48">
        <f>ROUND(E15*(H15+I15)/2/1000000,2)</f>
        <v>1.08</v>
      </c>
      <c r="H31" s="13">
        <f>F$24</f>
        <v>157.5</v>
      </c>
      <c r="I31" s="15">
        <f t="shared" si="0"/>
        <v>170.1</v>
      </c>
      <c r="Z31" s="42">
        <v>8</v>
      </c>
      <c r="AA31" s="27"/>
      <c r="AB31" s="9"/>
      <c r="AC31" s="27"/>
      <c r="AD31" s="9"/>
      <c r="AE31" s="27"/>
      <c r="AF31" s="9"/>
      <c r="AG31" s="27"/>
      <c r="AH31" s="9"/>
      <c r="AI31" s="27"/>
      <c r="AJ31" s="9"/>
      <c r="AK31" s="27"/>
      <c r="AL31" s="9">
        <v>270</v>
      </c>
      <c r="AM31" s="27">
        <v>270</v>
      </c>
    </row>
    <row r="32" spans="2:41" ht="19.5" thickBot="1" x14ac:dyDescent="0.45">
      <c r="C32" s="22"/>
      <c r="D32" s="23" t="s">
        <v>30</v>
      </c>
      <c r="E32" s="12" t="s">
        <v>34</v>
      </c>
      <c r="F32" s="8"/>
      <c r="G32" s="56">
        <f>ROUND(F15*J15/1000000,2)</f>
        <v>0.28999999999999998</v>
      </c>
      <c r="H32" s="14">
        <f>F$24</f>
        <v>157.5</v>
      </c>
      <c r="I32" s="16">
        <f>ROUND(G32*H32,2)</f>
        <v>45.68</v>
      </c>
    </row>
    <row r="33" spans="2:27" ht="19.5" thickTop="1" x14ac:dyDescent="0.4">
      <c r="C33" s="24" t="s">
        <v>47</v>
      </c>
      <c r="D33" s="25"/>
      <c r="E33" s="17"/>
      <c r="F33" s="9"/>
      <c r="G33" s="9"/>
      <c r="H33" s="17"/>
      <c r="I33" s="18">
        <f>SUM(I29:I32)</f>
        <v>280.81</v>
      </c>
    </row>
    <row r="34" spans="2:27" x14ac:dyDescent="0.4">
      <c r="I34" s="6"/>
    </row>
    <row r="35" spans="2:27" x14ac:dyDescent="0.4">
      <c r="Z35" s="36" t="s">
        <v>60</v>
      </c>
      <c r="AA35" s="1" t="s">
        <v>1</v>
      </c>
    </row>
    <row r="36" spans="2:27" x14ac:dyDescent="0.4">
      <c r="B36" t="s">
        <v>36</v>
      </c>
      <c r="U36" t="s">
        <v>24</v>
      </c>
      <c r="AA36" s="60" t="s">
        <v>69</v>
      </c>
    </row>
    <row r="37" spans="2:27" x14ac:dyDescent="0.4">
      <c r="C37" s="65"/>
      <c r="D37" s="38"/>
      <c r="E37" s="65"/>
      <c r="F37" s="38"/>
      <c r="G37" s="38" t="s">
        <v>48</v>
      </c>
      <c r="H37" s="71"/>
      <c r="I37" s="67" t="s">
        <v>78</v>
      </c>
      <c r="J37" s="67" t="s">
        <v>54</v>
      </c>
      <c r="M37" s="28" t="s">
        <v>6</v>
      </c>
      <c r="N37" s="28" t="s">
        <v>9</v>
      </c>
      <c r="O37" s="28" t="s">
        <v>74</v>
      </c>
      <c r="P37" s="28" t="s">
        <v>16</v>
      </c>
      <c r="Q37" s="28" t="s">
        <v>17</v>
      </c>
      <c r="R37" s="28" t="s">
        <v>18</v>
      </c>
      <c r="S37" s="28" t="s">
        <v>19</v>
      </c>
      <c r="T37" s="28" t="s">
        <v>20</v>
      </c>
      <c r="U37" s="28" t="s">
        <v>21</v>
      </c>
      <c r="V37" s="28" t="s">
        <v>22</v>
      </c>
      <c r="W37" s="28" t="s">
        <v>23</v>
      </c>
    </row>
    <row r="38" spans="2:27" x14ac:dyDescent="0.4">
      <c r="C38" s="24"/>
      <c r="D38" s="25"/>
      <c r="E38" s="24"/>
      <c r="F38" s="25"/>
      <c r="G38" s="25"/>
      <c r="H38" s="70"/>
      <c r="I38" s="69"/>
      <c r="J38" s="69" t="s">
        <v>83</v>
      </c>
      <c r="M38" s="2" t="s">
        <v>7</v>
      </c>
      <c r="N38" s="3" t="s">
        <v>10</v>
      </c>
      <c r="O38" s="74">
        <v>8000</v>
      </c>
      <c r="P38" s="74">
        <v>1500</v>
      </c>
      <c r="Q38" s="74">
        <v>5000</v>
      </c>
      <c r="R38" s="74">
        <v>1500</v>
      </c>
      <c r="S38" s="72">
        <v>75</v>
      </c>
      <c r="T38" s="72">
        <v>75</v>
      </c>
      <c r="U38" s="72">
        <v>165</v>
      </c>
      <c r="V38" s="72">
        <v>165</v>
      </c>
      <c r="W38" s="2">
        <v>3.5</v>
      </c>
    </row>
    <row r="39" spans="2:27" x14ac:dyDescent="0.4">
      <c r="C39" s="20" t="s">
        <v>3</v>
      </c>
      <c r="D39" s="21"/>
      <c r="E39" s="11" t="s">
        <v>75</v>
      </c>
      <c r="H39" s="57">
        <f>(D15+E15+F15+300)/1000</f>
        <v>12.3</v>
      </c>
      <c r="I39" s="15">
        <f>I29</f>
        <v>35.1</v>
      </c>
      <c r="J39" s="29">
        <f>ROUND(H39*I39,2)</f>
        <v>431.73</v>
      </c>
      <c r="M39" s="2" t="s">
        <v>8</v>
      </c>
      <c r="N39" s="3" t="s">
        <v>11</v>
      </c>
      <c r="O39" s="75"/>
      <c r="P39" s="75"/>
      <c r="Q39" s="75"/>
      <c r="R39" s="75"/>
      <c r="S39" s="73"/>
      <c r="T39" s="73"/>
      <c r="U39" s="73"/>
      <c r="V39" s="73"/>
      <c r="W39" s="2">
        <v>3.6</v>
      </c>
    </row>
    <row r="40" spans="2:27" x14ac:dyDescent="0.4">
      <c r="C40" s="20" t="s">
        <v>4</v>
      </c>
      <c r="D40" s="21" t="s">
        <v>29</v>
      </c>
      <c r="E40" s="11" t="s">
        <v>44</v>
      </c>
      <c r="H40" s="57">
        <f>(D15/2+E15+F15+300)/1000</f>
        <v>11.05</v>
      </c>
      <c r="I40" s="15">
        <f>I30</f>
        <v>29.93</v>
      </c>
      <c r="J40" s="15">
        <f t="shared" ref="J40:J42" si="1">ROUND(H40*I40,2)</f>
        <v>330.73</v>
      </c>
      <c r="K40" s="6"/>
      <c r="M40" s="2" t="s">
        <v>7</v>
      </c>
      <c r="N40" s="3" t="s">
        <v>12</v>
      </c>
      <c r="O40" s="74">
        <v>10000</v>
      </c>
      <c r="P40" s="74">
        <v>2500</v>
      </c>
      <c r="Q40" s="74">
        <v>6000</v>
      </c>
      <c r="R40" s="74">
        <v>1500</v>
      </c>
      <c r="S40" s="72">
        <v>75</v>
      </c>
      <c r="T40" s="72">
        <v>75</v>
      </c>
      <c r="U40" s="72">
        <v>175</v>
      </c>
      <c r="V40" s="72">
        <v>175</v>
      </c>
      <c r="W40" s="2">
        <v>4.2</v>
      </c>
    </row>
    <row r="41" spans="2:27" x14ac:dyDescent="0.4">
      <c r="C41" s="20"/>
      <c r="D41" s="21" t="s">
        <v>31</v>
      </c>
      <c r="E41" s="11" t="s">
        <v>45</v>
      </c>
      <c r="H41" s="57">
        <f>ROUND((E15*(I15+2*H15)/(3*I15+3*H15))/1000,2)+F15/1000+300/1000</f>
        <v>5.21</v>
      </c>
      <c r="I41" s="15">
        <f>I31</f>
        <v>170.1</v>
      </c>
      <c r="J41" s="29">
        <f t="shared" si="1"/>
        <v>886.22</v>
      </c>
      <c r="M41" s="2" t="s">
        <v>8</v>
      </c>
      <c r="N41" s="3" t="s">
        <v>13</v>
      </c>
      <c r="O41" s="75"/>
      <c r="P41" s="75"/>
      <c r="Q41" s="75"/>
      <c r="R41" s="75"/>
      <c r="S41" s="73"/>
      <c r="T41" s="73"/>
      <c r="U41" s="73"/>
      <c r="V41" s="73"/>
      <c r="W41" s="2">
        <v>4.4000000000000004</v>
      </c>
    </row>
    <row r="42" spans="2:27" ht="19.5" thickBot="1" x14ac:dyDescent="0.45">
      <c r="C42" s="22"/>
      <c r="D42" s="23" t="s">
        <v>30</v>
      </c>
      <c r="E42" s="12" t="s">
        <v>46</v>
      </c>
      <c r="F42" s="8"/>
      <c r="G42" s="8"/>
      <c r="H42" s="58">
        <f>(F15/2+300)/1000</f>
        <v>1.05</v>
      </c>
      <c r="I42" s="16">
        <f>I32</f>
        <v>45.68</v>
      </c>
      <c r="J42" s="30">
        <f t="shared" si="1"/>
        <v>47.96</v>
      </c>
      <c r="M42" s="2" t="s">
        <v>7</v>
      </c>
      <c r="N42" s="3" t="s">
        <v>14</v>
      </c>
      <c r="O42" s="74">
        <v>12000</v>
      </c>
      <c r="P42" s="74">
        <v>2500</v>
      </c>
      <c r="Q42" s="74">
        <v>8000</v>
      </c>
      <c r="R42" s="74">
        <v>1500</v>
      </c>
      <c r="S42" s="72">
        <v>75</v>
      </c>
      <c r="T42" s="72">
        <v>75</v>
      </c>
      <c r="U42" s="72">
        <v>195</v>
      </c>
      <c r="V42" s="72">
        <v>195</v>
      </c>
      <c r="W42" s="2">
        <v>5.5</v>
      </c>
    </row>
    <row r="43" spans="2:27" ht="19.5" thickTop="1" x14ac:dyDescent="0.4">
      <c r="C43" s="24" t="s">
        <v>47</v>
      </c>
      <c r="D43" s="25"/>
      <c r="E43" s="17"/>
      <c r="F43" s="9"/>
      <c r="G43" s="9"/>
      <c r="H43" s="26"/>
      <c r="I43" s="31">
        <f>SUM(I39:I42)</f>
        <v>280.81</v>
      </c>
      <c r="J43" s="32">
        <f>SUM(J39:J42)</f>
        <v>1696.64</v>
      </c>
      <c r="K43" s="35"/>
      <c r="M43" s="49" t="s">
        <v>8</v>
      </c>
      <c r="N43" s="50" t="s">
        <v>15</v>
      </c>
      <c r="O43" s="75"/>
      <c r="P43" s="75"/>
      <c r="Q43" s="75"/>
      <c r="R43" s="75"/>
      <c r="S43" s="73"/>
      <c r="T43" s="73"/>
      <c r="U43" s="73"/>
      <c r="V43" s="73"/>
      <c r="W43" s="49">
        <v>5.6</v>
      </c>
    </row>
    <row r="44" spans="2:27" x14ac:dyDescent="0.4">
      <c r="I44" s="52"/>
      <c r="J44" s="35"/>
      <c r="K44" s="35"/>
    </row>
    <row r="45" spans="2:27" x14ac:dyDescent="0.4">
      <c r="N45" t="s">
        <v>5</v>
      </c>
    </row>
    <row r="46" spans="2:27" x14ac:dyDescent="0.4">
      <c r="B46" t="s">
        <v>49</v>
      </c>
    </row>
    <row r="47" spans="2:27" x14ac:dyDescent="0.4">
      <c r="C47" t="s">
        <v>76</v>
      </c>
    </row>
    <row r="48" spans="2:27" x14ac:dyDescent="0.4">
      <c r="C48" t="s">
        <v>77</v>
      </c>
      <c r="E48" s="6">
        <f>I43</f>
        <v>280.81</v>
      </c>
      <c r="F48" t="s">
        <v>51</v>
      </c>
      <c r="G48">
        <f>ROUND(E48/1000,2)</f>
        <v>0.28000000000000003</v>
      </c>
      <c r="H48" t="s">
        <v>52</v>
      </c>
      <c r="I48" s="36" t="s">
        <v>67</v>
      </c>
      <c r="J48" s="53">
        <v>0.3</v>
      </c>
      <c r="K48" s="51"/>
    </row>
    <row r="49" spans="3:14" x14ac:dyDescent="0.4">
      <c r="C49" t="s">
        <v>53</v>
      </c>
      <c r="E49">
        <f>J43</f>
        <v>1696.64</v>
      </c>
      <c r="F49" t="s">
        <v>56</v>
      </c>
      <c r="G49">
        <f>ROUND(E49/1000,2)</f>
        <v>1.7</v>
      </c>
      <c r="H49" t="s">
        <v>55</v>
      </c>
      <c r="I49" s="36" t="s">
        <v>67</v>
      </c>
      <c r="J49" s="53">
        <v>1.8</v>
      </c>
      <c r="K49" s="51"/>
      <c r="M49" s="36" t="s">
        <v>60</v>
      </c>
      <c r="N49" s="1" t="s">
        <v>71</v>
      </c>
    </row>
    <row r="50" spans="3:14" x14ac:dyDescent="0.4">
      <c r="N50" s="60" t="s">
        <v>70</v>
      </c>
    </row>
    <row r="51" spans="3:14" x14ac:dyDescent="0.4">
      <c r="C51" t="s">
        <v>80</v>
      </c>
    </row>
    <row r="52" spans="3:14" x14ac:dyDescent="0.4">
      <c r="C52" t="s">
        <v>61</v>
      </c>
      <c r="E52" s="46" t="s">
        <v>85</v>
      </c>
    </row>
  </sheetData>
  <sheetProtection sheet="1" objects="1" scenarios="1"/>
  <mergeCells count="29">
    <mergeCell ref="AO8:AO13"/>
    <mergeCell ref="AO21:AO26"/>
    <mergeCell ref="C18:C19"/>
    <mergeCell ref="E18:F19"/>
    <mergeCell ref="Z3:Z5"/>
    <mergeCell ref="T38:T39"/>
    <mergeCell ref="U38:U39"/>
    <mergeCell ref="V38:V39"/>
    <mergeCell ref="O40:O41"/>
    <mergeCell ref="P40:P41"/>
    <mergeCell ref="Q40:Q41"/>
    <mergeCell ref="R40:R41"/>
    <mergeCell ref="S40:S41"/>
    <mergeCell ref="T40:T41"/>
    <mergeCell ref="U40:U41"/>
    <mergeCell ref="V40:V41"/>
    <mergeCell ref="O38:O39"/>
    <mergeCell ref="P38:P39"/>
    <mergeCell ref="Q38:Q39"/>
    <mergeCell ref="R38:R39"/>
    <mergeCell ref="S38:S39"/>
    <mergeCell ref="T42:T43"/>
    <mergeCell ref="U42:U43"/>
    <mergeCell ref="V42:V43"/>
    <mergeCell ref="O42:O43"/>
    <mergeCell ref="P42:P43"/>
    <mergeCell ref="Q42:Q43"/>
    <mergeCell ref="R42:R43"/>
    <mergeCell ref="S42:S43"/>
  </mergeCells>
  <phoneticPr fontId="2"/>
  <hyperlinks>
    <hyperlink ref="C5" r:id="rId1" display="昭和50年7月15日付け道企発第52号「道路附属物の基礎について」" xr:uid="{7C6757FE-8DB2-4E18-96EA-3C0ECD2546E7}"/>
    <hyperlink ref="E29" r:id="rId2" xr:uid="{4A4B7945-FB21-4E84-956C-C012306A1D42}"/>
    <hyperlink ref="AA35" r:id="rId3" xr:uid="{47D1898C-9532-4546-953B-E740BCC556BA}"/>
    <hyperlink ref="AA36" r:id="rId4" xr:uid="{612A1C30-B8AB-4FF9-9D39-FFA33468DA71}"/>
    <hyperlink ref="N50" r:id="rId5" xr:uid="{4B25278B-0C1D-4418-9F94-B8431AEA320E}"/>
    <hyperlink ref="N49" r:id="rId6" xr:uid="{787CE858-7AD7-49FE-9CE8-77C7288403E9}"/>
    <hyperlink ref="B1" r:id="rId7" display="©ce-note.com" xr:uid="{D9CE5244-EE6D-4AE3-930E-567DA5521C7D}"/>
  </hyperlinks>
  <pageMargins left="0.7" right="0.7" top="0.75" bottom="0.75" header="0.3" footer="0.3"/>
  <pageSetup paperSize="9" scale="75" orientation="portrait" r:id="rId8"/>
  <colBreaks count="1" manualBreakCount="1">
    <brk id="24" max="1048575" man="1"/>
  </colBreak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①S50道企発52号の表-5で設計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2022-09-22T10:03:39Z</dcterms:created>
  <dcterms:modified xsi:type="dcterms:W3CDTF">2023-08-08T11:09:33Z</dcterms:modified>
</cp:coreProperties>
</file>